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aJose/Nextcloud/Rectoria/SIGEDI/Año 2023/Abril 2023/Empleo Público/"/>
    </mc:Choice>
  </mc:AlternateContent>
  <xr:revisionPtr revIDLastSave="0" documentId="13_ncr:1_{F2FC8C2F-2CE1-EB4D-AA34-E7EA2459FDBE}" xr6:coauthVersionLast="47" xr6:coauthVersionMax="47" xr10:uidLastSave="{00000000-0000-0000-0000-000000000000}"/>
  <bookViews>
    <workbookView xWindow="12000" yWindow="0" windowWidth="16800" windowHeight="16380" tabRatio="500" activeTab="2" xr2:uid="{00000000-000D-0000-FFFF-FFFF00000000}"/>
  </bookViews>
  <sheets>
    <sheet name="SGT UCR " sheetId="11" state="hidden" r:id="rId1"/>
    <sheet name="PERSONAL ACADÉMICO" sheetId="17" r:id="rId2"/>
    <sheet name="PERSONAL ADMINISTRATIVO" sheetId="15" r:id="rId3"/>
  </sheets>
  <externalReferences>
    <externalReference r:id="rId4"/>
    <externalReference r:id="rId5"/>
  </externalReferences>
  <definedNames>
    <definedName name="Campos_Allan">#REF!</definedName>
    <definedName name="HDavidGuerraR">#REF!</definedName>
    <definedName name="HDavidGuerraRio">#REF!</definedName>
    <definedName name="Homologación_CER">#REF!</definedName>
    <definedName name="Homologación_CHipatia">#REF!</definedName>
    <definedName name="Homologación_CoordHipatia">#REF!</definedName>
    <definedName name="Homologación_Coordinador_EJ">#REF!</definedName>
    <definedName name="Homologación_CoordinadorEJ">#REF!</definedName>
    <definedName name="Homologación_CoordinadorER">#REF!</definedName>
    <definedName name="Homologación_CoordinadorHipatía">#REF!</definedName>
    <definedName name="Homologacion_DannySilva">#REF!</definedName>
    <definedName name="Homologación_DannySilva">#REF!</definedName>
    <definedName name="Homologación_DavidGuerra">#REF!</definedName>
    <definedName name="Homologación_DavidGuerraR">#REF!</definedName>
    <definedName name="HomologaciónC_EE">#REF!</definedName>
    <definedName name="HomologacionDanny">#REF!</definedName>
    <definedName name="HomologacionDannySilva">#REF!</definedName>
    <definedName name="HomologaciónDannySilva">#REF!</definedName>
    <definedName name="HomologacionDavidGuerraR">#REF!</definedName>
    <definedName name="Merino_Leonardo">#REF!</definedName>
    <definedName name="METAS">'[1]01_Matriz_Formulacion'!$F$8:$F$35</definedName>
    <definedName name="qqqq">#REF!</definedName>
    <definedName name="RecargoDirección">#REF!</definedName>
    <definedName name="RecargoDirección_DirectorAGA">#REF!</definedName>
    <definedName name="Zuniga_Arrieta_Sandra">'[2]Cálculo INCAPACIDAD VIEJO'!$C$3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117" i="11" l="1"/>
  <c r="T117" i="11"/>
  <c r="V116" i="11"/>
  <c r="T116" i="11"/>
  <c r="Q116" i="11"/>
  <c r="V115" i="11"/>
  <c r="T115" i="11"/>
  <c r="W115" i="11" s="1"/>
  <c r="V114" i="11"/>
  <c r="T114" i="11"/>
  <c r="Q114" i="11"/>
  <c r="V113" i="11"/>
  <c r="T113" i="11"/>
  <c r="W113" i="11" s="1"/>
  <c r="Q113" i="11"/>
  <c r="V112" i="11"/>
  <c r="T112" i="11"/>
  <c r="W112" i="11" s="1"/>
  <c r="Q112" i="11"/>
  <c r="V111" i="11"/>
  <c r="T111" i="11"/>
  <c r="V110" i="11"/>
  <c r="T110" i="11"/>
  <c r="V109" i="11"/>
  <c r="T109" i="11"/>
  <c r="W109" i="11" s="1"/>
  <c r="V108" i="11"/>
  <c r="T108" i="11"/>
  <c r="W108" i="11" s="1"/>
  <c r="V107" i="11"/>
  <c r="T107" i="11"/>
  <c r="V106" i="11"/>
  <c r="T106" i="11"/>
  <c r="V105" i="11"/>
  <c r="T105" i="11"/>
  <c r="W105" i="11" s="1"/>
  <c r="V104" i="11"/>
  <c r="T104" i="11"/>
  <c r="V103" i="11"/>
  <c r="T103" i="11"/>
  <c r="W103" i="11" s="1"/>
  <c r="Q103" i="11"/>
  <c r="V102" i="11"/>
  <c r="T102" i="11"/>
  <c r="W102" i="11" s="1"/>
  <c r="Q102" i="11"/>
  <c r="V101" i="11"/>
  <c r="T101" i="11"/>
  <c r="Q101" i="11"/>
  <c r="V100" i="11"/>
  <c r="T100" i="11"/>
  <c r="W100" i="11" s="1"/>
  <c r="Q100" i="11"/>
  <c r="V99" i="11"/>
  <c r="T99" i="11"/>
  <c r="W99" i="11" s="1"/>
  <c r="Q99" i="11"/>
  <c r="V98" i="11"/>
  <c r="T98" i="11"/>
  <c r="W98" i="11" s="1"/>
  <c r="Q98" i="11"/>
  <c r="V97" i="11"/>
  <c r="T97" i="11"/>
  <c r="Q97" i="11"/>
  <c r="V96" i="11"/>
  <c r="T96" i="11"/>
  <c r="W96" i="11" s="1"/>
  <c r="Q96" i="11"/>
  <c r="V95" i="11"/>
  <c r="T95" i="11"/>
  <c r="W95" i="11" s="1"/>
  <c r="Q95" i="11"/>
  <c r="V94" i="11"/>
  <c r="T94" i="11"/>
  <c r="W94" i="11" s="1"/>
  <c r="Q94" i="11"/>
  <c r="V93" i="11"/>
  <c r="T93" i="11"/>
  <c r="Q93" i="11"/>
  <c r="V92" i="11"/>
  <c r="T92" i="11"/>
  <c r="W92" i="11" s="1"/>
  <c r="Q92" i="11"/>
  <c r="V91" i="11"/>
  <c r="T91" i="11"/>
  <c r="W91" i="11" s="1"/>
  <c r="Q91" i="11"/>
  <c r="V90" i="11"/>
  <c r="T90" i="11"/>
  <c r="W90" i="11" s="1"/>
  <c r="Q90" i="11"/>
  <c r="V89" i="11"/>
  <c r="T89" i="11"/>
  <c r="Q89" i="11"/>
  <c r="V88" i="11"/>
  <c r="T88" i="11"/>
  <c r="W88" i="11" s="1"/>
  <c r="Q88" i="11"/>
  <c r="V87" i="11"/>
  <c r="T87" i="11"/>
  <c r="W87" i="11" s="1"/>
  <c r="Q87" i="11"/>
  <c r="V86" i="11"/>
  <c r="T86" i="11"/>
  <c r="W86" i="11" s="1"/>
  <c r="Q86" i="11"/>
  <c r="V85" i="11"/>
  <c r="T85" i="11"/>
  <c r="Q85" i="11"/>
  <c r="V84" i="11"/>
  <c r="T84" i="11"/>
  <c r="W84" i="11" s="1"/>
  <c r="Q84" i="11"/>
  <c r="V83" i="11"/>
  <c r="T83" i="11"/>
  <c r="W83" i="11" s="1"/>
  <c r="Q83" i="11"/>
  <c r="V82" i="11"/>
  <c r="T82" i="11"/>
  <c r="W82" i="11" s="1"/>
  <c r="V81" i="11"/>
  <c r="T81" i="11"/>
  <c r="W81" i="11" s="1"/>
  <c r="V80" i="11"/>
  <c r="T80" i="11"/>
  <c r="Q80" i="11"/>
  <c r="V79" i="11"/>
  <c r="T79" i="11"/>
  <c r="Q79" i="11"/>
  <c r="V78" i="11"/>
  <c r="T78" i="11"/>
  <c r="Q78" i="11"/>
  <c r="V77" i="11"/>
  <c r="T77" i="11"/>
  <c r="Q77" i="11"/>
  <c r="V76" i="11"/>
  <c r="T76" i="11"/>
  <c r="W76" i="11" s="1"/>
  <c r="Q76" i="11"/>
  <c r="V75" i="11"/>
  <c r="T75" i="11"/>
  <c r="Q75" i="11"/>
  <c r="V74" i="11"/>
  <c r="T74" i="11"/>
  <c r="Q74" i="11"/>
  <c r="V73" i="11"/>
  <c r="T73" i="11"/>
  <c r="Q73" i="11"/>
  <c r="V72" i="11"/>
  <c r="T72" i="11"/>
  <c r="W72" i="11" s="1"/>
  <c r="Q72" i="11"/>
  <c r="V71" i="11"/>
  <c r="T71" i="11"/>
  <c r="Q71" i="11"/>
  <c r="V70" i="11"/>
  <c r="T70" i="11"/>
  <c r="Q70" i="11"/>
  <c r="V69" i="11"/>
  <c r="T69" i="11"/>
  <c r="Q69" i="11"/>
  <c r="V68" i="11"/>
  <c r="T68" i="11"/>
  <c r="W68" i="11" s="1"/>
  <c r="V67" i="11"/>
  <c r="T67" i="11"/>
  <c r="W67" i="11" s="1"/>
  <c r="Q67" i="11"/>
  <c r="V66" i="11"/>
  <c r="T66" i="11"/>
  <c r="W66" i="11" s="1"/>
  <c r="Q66" i="11"/>
  <c r="V65" i="11"/>
  <c r="T65" i="11"/>
  <c r="W65" i="11" s="1"/>
  <c r="Q65" i="11"/>
  <c r="V64" i="11"/>
  <c r="T64" i="11"/>
  <c r="Q64" i="11"/>
  <c r="V63" i="11"/>
  <c r="R63" i="11" s="1"/>
  <c r="T63" i="11"/>
  <c r="Q63" i="11"/>
  <c r="V62" i="11"/>
  <c r="T62" i="11"/>
  <c r="Q62" i="11"/>
  <c r="V61" i="11"/>
  <c r="T61" i="11"/>
  <c r="Q61" i="11"/>
  <c r="V60" i="11"/>
  <c r="T60" i="11"/>
  <c r="W60" i="11" s="1"/>
  <c r="Q60" i="11"/>
  <c r="V59" i="11"/>
  <c r="T59" i="11"/>
  <c r="Q59" i="11"/>
  <c r="V58" i="11"/>
  <c r="T58" i="11"/>
  <c r="Q58" i="11"/>
  <c r="V57" i="11"/>
  <c r="T57" i="11"/>
  <c r="R57" i="11"/>
  <c r="Q57" i="11"/>
  <c r="S57" i="11" s="1"/>
  <c r="V56" i="11"/>
  <c r="T56" i="11"/>
  <c r="Q56" i="11"/>
  <c r="V55" i="11"/>
  <c r="T55" i="11"/>
  <c r="V54" i="11"/>
  <c r="T54" i="11"/>
  <c r="V53" i="11"/>
  <c r="T53" i="11"/>
  <c r="W53" i="11" s="1"/>
  <c r="Q53" i="11"/>
  <c r="V52" i="11"/>
  <c r="T52" i="11"/>
  <c r="W52" i="11" s="1"/>
  <c r="V51" i="11"/>
  <c r="T51" i="11"/>
  <c r="V50" i="11"/>
  <c r="T50" i="11"/>
  <c r="V49" i="11"/>
  <c r="T49" i="11"/>
  <c r="W49" i="11" s="1"/>
  <c r="V48" i="11"/>
  <c r="T48" i="11"/>
  <c r="V47" i="11"/>
  <c r="T47" i="11"/>
  <c r="V46" i="11"/>
  <c r="T46" i="11"/>
  <c r="W46" i="11" s="1"/>
  <c r="Q46" i="11"/>
  <c r="V45" i="11"/>
  <c r="T45" i="11"/>
  <c r="W45" i="11" s="1"/>
  <c r="Q45" i="11"/>
  <c r="V44" i="11"/>
  <c r="T44" i="11"/>
  <c r="W44" i="11" s="1"/>
  <c r="Q44" i="11"/>
  <c r="V43" i="11"/>
  <c r="T43" i="11"/>
  <c r="V42" i="11"/>
  <c r="T42" i="11"/>
  <c r="W42" i="11" s="1"/>
  <c r="Q42" i="11"/>
  <c r="V41" i="11"/>
  <c r="T41" i="11"/>
  <c r="W41" i="11" s="1"/>
  <c r="Q41" i="11"/>
  <c r="V40" i="11"/>
  <c r="T40" i="11"/>
  <c r="Q40" i="11"/>
  <c r="V39" i="11"/>
  <c r="T39" i="11"/>
  <c r="W39" i="11" s="1"/>
  <c r="Q39" i="11"/>
  <c r="V38" i="11"/>
  <c r="T38" i="11"/>
  <c r="W38" i="11" s="1"/>
  <c r="V37" i="11"/>
  <c r="T37" i="11"/>
  <c r="Q37" i="11"/>
  <c r="V36" i="11"/>
  <c r="T36" i="11"/>
  <c r="Q36" i="11"/>
  <c r="V35" i="11"/>
  <c r="T35" i="11"/>
  <c r="Q35" i="11"/>
  <c r="V34" i="11"/>
  <c r="T34" i="11"/>
  <c r="Q34" i="11"/>
  <c r="V33" i="11"/>
  <c r="T33" i="11"/>
  <c r="W33" i="11" s="1"/>
  <c r="Q33" i="11"/>
  <c r="V32" i="11"/>
  <c r="T32" i="11"/>
  <c r="Q32" i="11"/>
  <c r="V31" i="11"/>
  <c r="T31" i="11"/>
  <c r="Q31" i="11"/>
  <c r="V30" i="11"/>
  <c r="T30" i="11"/>
  <c r="R30" i="11"/>
  <c r="Q30" i="11"/>
  <c r="V29" i="11"/>
  <c r="T29" i="11"/>
  <c r="Q29" i="11"/>
  <c r="V28" i="11"/>
  <c r="T28" i="11"/>
  <c r="Q28" i="11"/>
  <c r="V27" i="11"/>
  <c r="T27" i="11"/>
  <c r="Q27" i="11"/>
  <c r="V26" i="11"/>
  <c r="T26" i="11"/>
  <c r="W26" i="11" s="1"/>
  <c r="Q26" i="11"/>
  <c r="V25" i="11"/>
  <c r="T25" i="11"/>
  <c r="Q25" i="11"/>
  <c r="V24" i="11"/>
  <c r="T24" i="11"/>
  <c r="V23" i="11"/>
  <c r="T23" i="11"/>
  <c r="Q23" i="11"/>
  <c r="V22" i="11"/>
  <c r="T22" i="11"/>
  <c r="Q22" i="11"/>
  <c r="V21" i="11"/>
  <c r="T21" i="11"/>
  <c r="W21" i="11" s="1"/>
  <c r="Q21" i="11"/>
  <c r="V20" i="11"/>
  <c r="T20" i="11"/>
  <c r="Q20" i="11"/>
  <c r="V19" i="11"/>
  <c r="W19" i="11" s="1"/>
  <c r="V18" i="11"/>
  <c r="W18" i="11" s="1"/>
  <c r="V17" i="11"/>
  <c r="W17" i="11" s="1"/>
  <c r="V16" i="11"/>
  <c r="T16" i="11"/>
  <c r="Q16" i="11"/>
  <c r="V15" i="11"/>
  <c r="T15" i="11"/>
  <c r="W15" i="11" s="1"/>
  <c r="Q15" i="11"/>
  <c r="V14" i="11"/>
  <c r="T14" i="11"/>
  <c r="Q14" i="11"/>
  <c r="V13" i="11"/>
  <c r="T13" i="11"/>
  <c r="Q13" i="11"/>
  <c r="V12" i="11"/>
  <c r="T12" i="11"/>
  <c r="Q12" i="11"/>
  <c r="V11" i="11"/>
  <c r="T11" i="11"/>
  <c r="W11" i="11" s="1"/>
  <c r="Q11" i="11"/>
  <c r="V10" i="11"/>
  <c r="T10" i="11"/>
  <c r="Q10" i="11"/>
  <c r="V9" i="11"/>
  <c r="W9" i="11" s="1"/>
  <c r="V8" i="11"/>
  <c r="T8" i="11"/>
  <c r="R8" i="11" s="1"/>
  <c r="S8" i="11" s="1"/>
  <c r="Q8" i="11"/>
  <c r="V7" i="11"/>
  <c r="T7" i="11"/>
  <c r="Q7" i="11"/>
  <c r="V6" i="11"/>
  <c r="T6" i="11"/>
  <c r="Q6" i="11"/>
  <c r="V5" i="11"/>
  <c r="T5" i="11"/>
  <c r="Q5" i="11"/>
  <c r="W12" i="11" l="1"/>
  <c r="W16" i="11"/>
  <c r="W22" i="11"/>
  <c r="W30" i="11"/>
  <c r="W34" i="11"/>
  <c r="R65" i="11"/>
  <c r="S65" i="11" s="1"/>
  <c r="W69" i="11"/>
  <c r="W73" i="11"/>
  <c r="W77" i="11"/>
  <c r="W107" i="11"/>
  <c r="W117" i="11"/>
  <c r="W31" i="11"/>
  <c r="W35" i="11"/>
  <c r="W54" i="11"/>
  <c r="W58" i="11"/>
  <c r="W70" i="11"/>
  <c r="W74" i="11"/>
  <c r="W78" i="11"/>
  <c r="W24" i="11"/>
  <c r="W28" i="11"/>
  <c r="W55" i="11"/>
  <c r="W32" i="11"/>
  <c r="W36" i="11"/>
  <c r="W50" i="11"/>
  <c r="W59" i="11"/>
  <c r="R61" i="11"/>
  <c r="S61" i="11" s="1"/>
  <c r="W5" i="11"/>
  <c r="R36" i="11"/>
  <c r="S36" i="11" s="1"/>
  <c r="W40" i="11"/>
  <c r="W62" i="11"/>
  <c r="R6" i="11"/>
  <c r="S6" i="11" s="1"/>
  <c r="W29" i="11"/>
  <c r="R45" i="11"/>
  <c r="S45" i="11" s="1"/>
  <c r="R59" i="11"/>
  <c r="S59" i="11" s="1"/>
  <c r="R7" i="11"/>
  <c r="S7" i="11" s="1"/>
  <c r="R26" i="11"/>
  <c r="S26" i="11" s="1"/>
  <c r="S30" i="11"/>
  <c r="W37" i="11"/>
  <c r="W51" i="11"/>
  <c r="W56" i="11"/>
  <c r="R67" i="11"/>
  <c r="S67" i="11" s="1"/>
  <c r="W71" i="11"/>
  <c r="W75" i="11"/>
  <c r="W79" i="11"/>
  <c r="W104" i="11"/>
  <c r="W110" i="11"/>
  <c r="W6" i="11"/>
  <c r="W25" i="11"/>
  <c r="R32" i="11"/>
  <c r="S32" i="11" s="1"/>
  <c r="W48" i="11"/>
  <c r="W61" i="11"/>
  <c r="W85" i="11"/>
  <c r="W89" i="11"/>
  <c r="W93" i="11"/>
  <c r="W97" i="11"/>
  <c r="W101" i="11"/>
  <c r="W106" i="11"/>
  <c r="W116" i="11"/>
  <c r="R5" i="11"/>
  <c r="S5" i="11" s="1"/>
  <c r="W8" i="11"/>
  <c r="W13" i="11"/>
  <c r="W23" i="11"/>
  <c r="W27" i="11"/>
  <c r="R34" i="11"/>
  <c r="S34" i="11" s="1"/>
  <c r="W63" i="11"/>
  <c r="W114" i="11"/>
  <c r="W7" i="11"/>
  <c r="S63" i="11"/>
  <c r="W10" i="11"/>
  <c r="W14" i="11"/>
  <c r="W20" i="11"/>
  <c r="R28" i="11"/>
  <c r="S28" i="11" s="1"/>
  <c r="W43" i="11"/>
  <c r="W47" i="11"/>
  <c r="W57" i="11"/>
  <c r="W64" i="11"/>
  <c r="W111" i="11"/>
  <c r="W80" i="11"/>
  <c r="S99" i="11"/>
  <c r="S103" i="11"/>
  <c r="S75" i="11"/>
  <c r="S72" i="11"/>
  <c r="R41" i="11"/>
  <c r="S41" i="11" s="1"/>
  <c r="R70" i="11"/>
  <c r="S70" i="11" s="1"/>
  <c r="R72" i="11"/>
  <c r="R74" i="11"/>
  <c r="S74" i="11" s="1"/>
  <c r="R76" i="11"/>
  <c r="S76" i="11" s="1"/>
  <c r="R78" i="11"/>
  <c r="S78" i="11" s="1"/>
  <c r="R80" i="11"/>
  <c r="S80" i="11" s="1"/>
  <c r="R83" i="11"/>
  <c r="S83" i="11" s="1"/>
  <c r="R85" i="11"/>
  <c r="S85" i="11" s="1"/>
  <c r="R87" i="11"/>
  <c r="S87" i="11" s="1"/>
  <c r="R89" i="11"/>
  <c r="S89" i="11" s="1"/>
  <c r="R91" i="11"/>
  <c r="S91" i="11" s="1"/>
  <c r="R93" i="11"/>
  <c r="S93" i="11" s="1"/>
  <c r="R95" i="11"/>
  <c r="S95" i="11" s="1"/>
  <c r="R97" i="11"/>
  <c r="S97" i="11" s="1"/>
  <c r="R99" i="11"/>
  <c r="R101" i="11"/>
  <c r="S101" i="11" s="1"/>
  <c r="R103" i="11"/>
  <c r="R113" i="11"/>
  <c r="S113" i="11" s="1"/>
  <c r="R10" i="11"/>
  <c r="S10" i="11" s="1"/>
  <c r="R12" i="11"/>
  <c r="S12" i="11" s="1"/>
  <c r="R14" i="11"/>
  <c r="S14" i="11" s="1"/>
  <c r="R16" i="11"/>
  <c r="S16" i="11" s="1"/>
  <c r="R20" i="11"/>
  <c r="S20" i="11" s="1"/>
  <c r="R22" i="11"/>
  <c r="S22" i="11" s="1"/>
  <c r="R39" i="11"/>
  <c r="S39" i="11" s="1"/>
  <c r="R116" i="11"/>
  <c r="S116" i="11" s="1"/>
  <c r="R25" i="11"/>
  <c r="S25" i="11" s="1"/>
  <c r="R27" i="11"/>
  <c r="S27" i="11" s="1"/>
  <c r="R29" i="11"/>
  <c r="S29" i="11" s="1"/>
  <c r="R31" i="11"/>
  <c r="S31" i="11" s="1"/>
  <c r="R33" i="11"/>
  <c r="S33" i="11" s="1"/>
  <c r="R35" i="11"/>
  <c r="S35" i="11" s="1"/>
  <c r="R37" i="11"/>
  <c r="S37" i="11" s="1"/>
  <c r="R44" i="11"/>
  <c r="S44" i="11" s="1"/>
  <c r="R46" i="11"/>
  <c r="S46" i="11" s="1"/>
  <c r="R53" i="11"/>
  <c r="S53" i="11" s="1"/>
  <c r="R56" i="11"/>
  <c r="S56" i="11" s="1"/>
  <c r="R58" i="11"/>
  <c r="S58" i="11" s="1"/>
  <c r="R60" i="11"/>
  <c r="S60" i="11" s="1"/>
  <c r="R62" i="11"/>
  <c r="S62" i="11" s="1"/>
  <c r="R64" i="11"/>
  <c r="S64" i="11" s="1"/>
  <c r="R66" i="11"/>
  <c r="S66" i="11" s="1"/>
  <c r="R11" i="11"/>
  <c r="S11" i="11" s="1"/>
  <c r="R13" i="11"/>
  <c r="S13" i="11" s="1"/>
  <c r="R15" i="11"/>
  <c r="S15" i="11" s="1"/>
  <c r="R21" i="11"/>
  <c r="S21" i="11" s="1"/>
  <c r="R23" i="11"/>
  <c r="S23" i="11" s="1"/>
  <c r="R40" i="11"/>
  <c r="S40" i="11" s="1"/>
  <c r="R42" i="11"/>
  <c r="S42" i="11" s="1"/>
  <c r="R69" i="11"/>
  <c r="S69" i="11" s="1"/>
  <c r="R71" i="11"/>
  <c r="S71" i="11" s="1"/>
  <c r="R73" i="11"/>
  <c r="S73" i="11" s="1"/>
  <c r="R75" i="11"/>
  <c r="R77" i="11"/>
  <c r="S77" i="11" s="1"/>
  <c r="R79" i="11"/>
  <c r="S79" i="11" s="1"/>
  <c r="R84" i="11"/>
  <c r="S84" i="11" s="1"/>
  <c r="R86" i="11"/>
  <c r="S86" i="11" s="1"/>
  <c r="R88" i="11"/>
  <c r="S88" i="11" s="1"/>
  <c r="R90" i="11"/>
  <c r="S90" i="11" s="1"/>
  <c r="R92" i="11"/>
  <c r="S92" i="11" s="1"/>
  <c r="R94" i="11"/>
  <c r="S94" i="11" s="1"/>
  <c r="R96" i="11"/>
  <c r="S96" i="11" s="1"/>
  <c r="R98" i="11"/>
  <c r="S98" i="11" s="1"/>
  <c r="R100" i="11"/>
  <c r="S100" i="11" s="1"/>
  <c r="R102" i="11"/>
  <c r="S102" i="11" s="1"/>
  <c r="R112" i="11"/>
  <c r="S112" i="11" s="1"/>
  <c r="R114" i="11"/>
  <c r="S114" i="11" s="1"/>
</calcChain>
</file>

<file path=xl/sharedStrings.xml><?xml version="1.0" encoding="utf-8"?>
<sst xmlns="http://schemas.openxmlformats.org/spreadsheetml/2006/main" count="213" uniqueCount="179">
  <si>
    <t>Código</t>
  </si>
  <si>
    <t>Trabajador operativo A</t>
  </si>
  <si>
    <t>Trabajador operativo B</t>
  </si>
  <si>
    <t>Trabajador operativo C</t>
  </si>
  <si>
    <t>Tecnico asistencial  A</t>
  </si>
  <si>
    <t>Tecnico asistencial  B</t>
  </si>
  <si>
    <t>Tecnico especializado A</t>
  </si>
  <si>
    <t>Tecnico especializado B</t>
  </si>
  <si>
    <t>Tecnico especializado C</t>
  </si>
  <si>
    <t>Tecnico especializado D</t>
  </si>
  <si>
    <t>Profesional A</t>
  </si>
  <si>
    <t>Profesional B</t>
  </si>
  <si>
    <t>Profesional C</t>
  </si>
  <si>
    <t>Profesional D</t>
  </si>
  <si>
    <t>Jefe A</t>
  </si>
  <si>
    <t>Jefe B</t>
  </si>
  <si>
    <t xml:space="preserve">Director </t>
  </si>
  <si>
    <t>Director ejecutivo</t>
  </si>
  <si>
    <t>Servicios de Apoyo A</t>
  </si>
  <si>
    <t>Servicios de Apoyo B</t>
  </si>
  <si>
    <t>Servicios de Apoyo C</t>
  </si>
  <si>
    <t>Servicios de Apoyo D</t>
  </si>
  <si>
    <t>Operativo C (Auxiliar)</t>
  </si>
  <si>
    <t>Auxiliar administrativos Universitarios A</t>
  </si>
  <si>
    <t>Auxiliar administrativos Universitarios B</t>
  </si>
  <si>
    <t>Auxiliar administrativos Universitarios C</t>
  </si>
  <si>
    <t>Auxiliar administrativos Universitarios D</t>
  </si>
  <si>
    <t>Operativo</t>
  </si>
  <si>
    <t>Asistencial</t>
  </si>
  <si>
    <t>Técnico</t>
  </si>
  <si>
    <t>Asistente de servicios Universitarios A</t>
  </si>
  <si>
    <t>Asistente de servicios Universitarios C</t>
  </si>
  <si>
    <t>Asistente de servicios Universitarios B</t>
  </si>
  <si>
    <t>Estrato UCR</t>
  </si>
  <si>
    <t>Asistente de servicios Universitarios D</t>
  </si>
  <si>
    <t>Asistente de servicios Universitarios E</t>
  </si>
  <si>
    <t>Asistente de servicios Universitarios F</t>
  </si>
  <si>
    <t>Clase unificada CONARE</t>
  </si>
  <si>
    <t>Disponibilidad 10% o 20%</t>
  </si>
  <si>
    <t>Riesgo Policial 18%</t>
  </si>
  <si>
    <t>Remuneración Extraordinaria (%)</t>
  </si>
  <si>
    <t>Escalafón de acuerdo a la categoría y experiencia requerida en el cargo posterior al año</t>
  </si>
  <si>
    <t>Operativo B1</t>
  </si>
  <si>
    <t>Operativo B2</t>
  </si>
  <si>
    <t>NA</t>
  </si>
  <si>
    <t>Servicios de Apoyo E</t>
  </si>
  <si>
    <t>Salario base UCR</t>
  </si>
  <si>
    <t>Auxiliar Académico</t>
  </si>
  <si>
    <t>Técnico A1</t>
  </si>
  <si>
    <t>Técnico A2</t>
  </si>
  <si>
    <t>Técnico B1</t>
  </si>
  <si>
    <t>Técnico B2</t>
  </si>
  <si>
    <t>Técnico C1</t>
  </si>
  <si>
    <t>Técnico C2</t>
  </si>
  <si>
    <t>Técnico C3</t>
  </si>
  <si>
    <t>Técnico C4</t>
  </si>
  <si>
    <t>Técnico D1</t>
  </si>
  <si>
    <t>Técnico D2</t>
  </si>
  <si>
    <t>Técnico D3</t>
  </si>
  <si>
    <t>Profesional A1</t>
  </si>
  <si>
    <t>Profesional A2</t>
  </si>
  <si>
    <t>Profesional A3</t>
  </si>
  <si>
    <t>Profesional A4</t>
  </si>
  <si>
    <t>Profesional A5</t>
  </si>
  <si>
    <t>Profesional A6</t>
  </si>
  <si>
    <t>Profesional A7</t>
  </si>
  <si>
    <t>Profesional A8</t>
  </si>
  <si>
    <t>Profesional A9</t>
  </si>
  <si>
    <t>Profesional A10</t>
  </si>
  <si>
    <t>Profesional B1</t>
  </si>
  <si>
    <t>Profesional B2</t>
  </si>
  <si>
    <t>Profesional B3</t>
  </si>
  <si>
    <t>Profesional B4</t>
  </si>
  <si>
    <t>Profesional B5</t>
  </si>
  <si>
    <t>Profesional C1</t>
  </si>
  <si>
    <t>Profesional C2</t>
  </si>
  <si>
    <t>Profesional C3</t>
  </si>
  <si>
    <t>Profesional C4</t>
  </si>
  <si>
    <t>Profesional C5</t>
  </si>
  <si>
    <t>Profesional C6</t>
  </si>
  <si>
    <t>Profesional C7</t>
  </si>
  <si>
    <t>Profesional C8</t>
  </si>
  <si>
    <t>Coordinador (Profesional C9)</t>
  </si>
  <si>
    <t>Profesional D1</t>
  </si>
  <si>
    <t>Profesional D2</t>
  </si>
  <si>
    <t>Profesional D3</t>
  </si>
  <si>
    <t>Profesional D4</t>
  </si>
  <si>
    <t>Profesional D5</t>
  </si>
  <si>
    <t>Profesional D6</t>
  </si>
  <si>
    <t>Coordinador 2 (Profesional B6 )</t>
  </si>
  <si>
    <t>Coordinador 1 (Profesional B6 )</t>
  </si>
  <si>
    <t>Profesional D0</t>
  </si>
  <si>
    <t>Profesional C0</t>
  </si>
  <si>
    <t>Coordinador (Profesional D7)</t>
  </si>
  <si>
    <t>Coordinador (Profesional D8)</t>
  </si>
  <si>
    <t>Coordinador (Profesional D9)</t>
  </si>
  <si>
    <t>Coordinador (Profesional D10)</t>
  </si>
  <si>
    <t>Jefe A1</t>
  </si>
  <si>
    <t>Jefe A2</t>
  </si>
  <si>
    <t>Jefe A3</t>
  </si>
  <si>
    <t>Jefe A4</t>
  </si>
  <si>
    <t>Jefe A5</t>
  </si>
  <si>
    <t xml:space="preserve">Jefe B1 </t>
  </si>
  <si>
    <t>Jefe B2</t>
  </si>
  <si>
    <t>Jefe B3</t>
  </si>
  <si>
    <t>Jefe B4</t>
  </si>
  <si>
    <t>Jefe B5</t>
  </si>
  <si>
    <t>Director A1</t>
  </si>
  <si>
    <t>Director A2</t>
  </si>
  <si>
    <t>Director A3</t>
  </si>
  <si>
    <t>Director A4</t>
  </si>
  <si>
    <t>Director B1</t>
  </si>
  <si>
    <t>Director B2</t>
  </si>
  <si>
    <t>Director B3</t>
  </si>
  <si>
    <t>Director C1</t>
  </si>
  <si>
    <t>Director C2</t>
  </si>
  <si>
    <t>Director D1</t>
  </si>
  <si>
    <t>Director D2</t>
  </si>
  <si>
    <t>Director D3</t>
  </si>
  <si>
    <t>Director E1</t>
  </si>
  <si>
    <t>Director E2</t>
  </si>
  <si>
    <t>Director E3</t>
  </si>
  <si>
    <t>Director E4</t>
  </si>
  <si>
    <t>Director E5</t>
  </si>
  <si>
    <t>Subauditor</t>
  </si>
  <si>
    <t xml:space="preserve">Auditor </t>
  </si>
  <si>
    <t>Operativo A1</t>
  </si>
  <si>
    <t>Salario Global Transitorio Propuesto UCR</t>
  </si>
  <si>
    <t xml:space="preserve">Salario Global Transitorio Propuesto UCR con escalafón </t>
  </si>
  <si>
    <t>Salario Base</t>
  </si>
  <si>
    <t>Escalafón</t>
  </si>
  <si>
    <t>Porcentaje Escalafón</t>
  </si>
  <si>
    <t>Valor Escalafón</t>
  </si>
  <si>
    <t>Técnico D4</t>
  </si>
  <si>
    <t>Responsabilidad por Dedicación Exclusiva 25%</t>
  </si>
  <si>
    <t>Restricción ejercicio liberal 30% (prohibición)</t>
  </si>
  <si>
    <t>Requisito Académico Adicional 25%</t>
  </si>
  <si>
    <t>Supervición-Coordinación de Procesos (10%)</t>
  </si>
  <si>
    <t>Notariado (Monto fijo)</t>
  </si>
  <si>
    <t>Recargo por Ley 8114 (LANAMME) (Monto fijo)</t>
  </si>
  <si>
    <t>Sobresueldo por cambio de jornada y horas extra (27,19%)</t>
  </si>
  <si>
    <t>Propuesta de Salario Global Transitorio UCR 
(15 de marzo 2023) Homologación CONARE</t>
  </si>
  <si>
    <t>Descripción de Clase Ocupacional UCR</t>
  </si>
  <si>
    <t>Operativo C 
(Auxiliar Laboratorio)</t>
  </si>
  <si>
    <t>*Las clases identificadas en color naranja responden a la necesidad de las otras Universidades por lo tanto no aplican para la UCR</t>
  </si>
  <si>
    <t>Profesional</t>
  </si>
  <si>
    <t>Dirección</t>
  </si>
  <si>
    <t>Operativo Universitario A</t>
  </si>
  <si>
    <t>Apoyo Universitario E</t>
  </si>
  <si>
    <t>Auxiliar Universitario A</t>
  </si>
  <si>
    <t>Auxiliar Universitario B</t>
  </si>
  <si>
    <t>Asistente Universitario A</t>
  </si>
  <si>
    <t>Asistente Universitario B</t>
  </si>
  <si>
    <t xml:space="preserve">Técnico Universitario A </t>
  </si>
  <si>
    <t>Técnico Universitario B</t>
  </si>
  <si>
    <t>Técnico Universitario C</t>
  </si>
  <si>
    <t>Técnico Universitario D1</t>
  </si>
  <si>
    <t>Profesional Universitario B2</t>
  </si>
  <si>
    <t>Profesional Universitario C2</t>
  </si>
  <si>
    <t>Profesional Universitario D2</t>
  </si>
  <si>
    <t>Profesional Universitario E2</t>
  </si>
  <si>
    <t>Jefe Universitario A1</t>
  </si>
  <si>
    <t>Jefe Universitario B2</t>
  </si>
  <si>
    <t>Director Universitario C2</t>
  </si>
  <si>
    <t>Director Universitario D2</t>
  </si>
  <si>
    <t xml:space="preserve">Profesional Universitario E3 </t>
  </si>
  <si>
    <t>ESCALA DE SALARIO GLOBAL TRANSITORIO</t>
  </si>
  <si>
    <t xml:space="preserve">ESTRATO </t>
  </si>
  <si>
    <t>Escala de Salario Global Transitorio para el sector docente</t>
  </si>
  <si>
    <t>Personal Académico</t>
  </si>
  <si>
    <t>Interino Bachiller</t>
  </si>
  <si>
    <t>Interino Licenciado</t>
  </si>
  <si>
    <t>Instructor</t>
  </si>
  <si>
    <t>Adjunto</t>
  </si>
  <si>
    <t>Asociado</t>
  </si>
  <si>
    <t>Catedrático</t>
  </si>
  <si>
    <t>CLASE OCUPACIONAL</t>
  </si>
  <si>
    <t>Escala de Salario Global Transitorio para el sector administrativo</t>
  </si>
  <si>
    <t>Apoyo Universitario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</si>
</sst>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₡&quot;* #,##0.00_-;\-&quot;₡&quot;* #,##0.00_-;_-&quot;₡&quot;* &quot;-&quot;??_-;_-@_-"/>
    <numFmt numFmtId="43" formatCode="_-* #,##0.00_-;\-* #,##0.00_-;_-* &quot;-&quot;??_-;_-@_-"/>
    <numFmt numFmtId="164" formatCode="_-[$₡-140A]* #,##0.00_-;\-[$₡-140A]* #,##0.00_-;_-[$₡-140A]* &quot;-&quot;??_-;_-@_-"/>
  </numFmts>
  <fonts count="17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  <charset val="1"/>
    </font>
    <font>
      <b/>
      <sz val="12"/>
      <color theme="4" tint="-0.249977111117893"/>
      <name val="Arial"/>
      <family val="2"/>
      <charset val="1"/>
    </font>
    <font>
      <sz val="10"/>
      <color theme="4" tint="-0.249977111117893"/>
      <name val="Arial"/>
      <family val="2"/>
      <charset val="1"/>
    </font>
    <font>
      <sz val="10"/>
      <name val="Arial"/>
      <family val="2"/>
      <charset val="1"/>
    </font>
    <font>
      <b/>
      <sz val="12"/>
      <color theme="4"/>
      <name val="Arial"/>
      <family val="2"/>
      <charset val="1"/>
    </font>
    <font>
      <sz val="10"/>
      <color theme="0"/>
      <name val="Arial"/>
      <family val="2"/>
      <charset val="1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6">
    <xf numFmtId="0" fontId="0" fillId="0" borderId="0"/>
    <xf numFmtId="44" fontId="10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0" fontId="13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0" borderId="0" xfId="0" applyFont="1"/>
    <xf numFmtId="0" fontId="6" fillId="4" borderId="5" xfId="0" applyFont="1" applyFill="1" applyBorder="1" applyAlignment="1">
      <alignment horizontal="center" vertical="center" wrapText="1"/>
    </xf>
    <xf numFmtId="0" fontId="0" fillId="0" borderId="1" xfId="0" applyBorder="1"/>
    <xf numFmtId="0" fontId="3" fillId="4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" fontId="1" fillId="5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0" fillId="6" borderId="0" xfId="0" applyFill="1"/>
    <xf numFmtId="0" fontId="2" fillId="6" borderId="1" xfId="0" applyFont="1" applyFill="1" applyBorder="1" applyAlignment="1">
      <alignment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44" fontId="0" fillId="0" borderId="1" xfId="1" applyFont="1" applyBorder="1"/>
    <xf numFmtId="44" fontId="0" fillId="0" borderId="1" xfId="0" applyNumberForma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4" fillId="2" borderId="1" xfId="0" applyFont="1" applyFill="1" applyBorder="1" applyAlignment="1">
      <alignment vertical="center" wrapText="1"/>
    </xf>
    <xf numFmtId="0" fontId="7" fillId="0" borderId="0" xfId="0" applyFont="1"/>
    <xf numFmtId="0" fontId="1" fillId="0" borderId="3" xfId="0" applyFont="1" applyBorder="1" applyAlignment="1">
      <alignment horizontal="center" vertical="center" wrapText="1"/>
    </xf>
    <xf numFmtId="0" fontId="13" fillId="0" borderId="0" xfId="0" applyFont="1"/>
    <xf numFmtId="0" fontId="2" fillId="3" borderId="4" xfId="0" applyFont="1" applyFill="1" applyBorder="1" applyAlignment="1">
      <alignment vertical="center" wrapText="1"/>
    </xf>
    <xf numFmtId="0" fontId="16" fillId="0" borderId="0" xfId="0" applyFont="1"/>
    <xf numFmtId="0" fontId="2" fillId="7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6">
    <cellStyle name="Millares 2" xfId="3" xr:uid="{9E7F500B-2843-438C-AF89-7AFD3B3422F1}"/>
    <cellStyle name="Moneda" xfId="1" builtinId="4"/>
    <cellStyle name="Normal" xfId="0" builtinId="0"/>
    <cellStyle name="Normal 2" xfId="2" xr:uid="{E4BF316B-B01B-4A33-A114-B28C174285C8}"/>
    <cellStyle name="Normal 3" xfId="4" xr:uid="{ECE5EDAE-ED39-4ABE-86A6-45A3668197CB}"/>
    <cellStyle name="Normal 4" xfId="5" xr:uid="{CB809F84-5BB4-4E6A-B6BD-9F54E24BBD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149412</xdr:colOff>
      <xdr:row>0</xdr:row>
      <xdr:rowOff>74706</xdr:rowOff>
    </xdr:from>
    <xdr:to>
      <xdr:col>3</xdr:col>
      <xdr:colOff>358589</xdr:colOff>
      <xdr:row>1</xdr:row>
      <xdr:rowOff>437292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48527F-347F-46C6-979D-E3592FBAB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762" y="74706"/>
          <a:ext cx="1644277" cy="6229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288401</xdr:colOff>
      <xdr:row>0</xdr:row>
      <xdr:rowOff>114300</xdr:rowOff>
    </xdr:from>
    <xdr:to>
      <xdr:col>0</xdr:col>
      <xdr:colOff>1498096</xdr:colOff>
      <xdr:row>2</xdr:row>
      <xdr:rowOff>177799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17FDFA-B2B3-E647-926C-54F09763E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401" y="114300"/>
          <a:ext cx="1209695" cy="4825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77611</xdr:colOff>
      <xdr:row>0</xdr:row>
      <xdr:rowOff>168504</xdr:rowOff>
    </xdr:from>
    <xdr:to>
      <xdr:col>0</xdr:col>
      <xdr:colOff>1896485</xdr:colOff>
      <xdr:row>2</xdr:row>
      <xdr:rowOff>77611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B7D847-AAF3-4255-9185-4CBB4F2CE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611" y="168504"/>
          <a:ext cx="1705984" cy="6499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4.255.108/odi/Planificacion_Presupuesto/1.%20Formulaci&#243;n/1.3%20PAO/1.3.0%20CONARE/2017/Matrices%20Recibidas/Matrices%20Finales%20OPES/Plantilla_Formulacion_2017%20DC0209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Historico/2023/Planilla/03-MARZO/04-NOMINA%20ORDINARIA/HOM%20y%20NOM%20Salarios%20TOTAL%20CONARE%20MARZ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_Acción"/>
      <sheetName val="Matriz formulacion"/>
      <sheetName val="T01_PROGRAMAS"/>
      <sheetName val="T02_Vinc_Objet_y_Polit"/>
      <sheetName val="T03_Cuenta de políticas"/>
      <sheetName val="T04_Alineacion estratégica"/>
      <sheetName val="T05_Políticas Institucionales"/>
      <sheetName val="01_Matriz_Formulacion"/>
      <sheetName val="T06_Indicadores_Lista"/>
      <sheetName val="T07_indicadores_fichas"/>
      <sheetName val="T08_Presupuesto_ISem"/>
      <sheetName val="T09_Presupuesto_IISem"/>
      <sheetName val="T10_Responsables"/>
      <sheetName val="Comprobación"/>
      <sheetName val="Cuadro de Necesidades DC"/>
      <sheetName val="Alimentos y Bebidas D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F8" t="str">
            <v>1.6.1</v>
          </cell>
        </row>
        <row r="9">
          <cell r="F9" t="str">
            <v>1.4.1</v>
          </cell>
        </row>
        <row r="10">
          <cell r="F10" t="str">
            <v>1.8.1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Incremento salarial 2017"/>
      <sheetName val="Indice Julio 2019"/>
      <sheetName val="Datos empleados"/>
      <sheetName val="Planilla"/>
      <sheetName val="GRP2"/>
      <sheetName val="Cálculo INCAPACIDAD"/>
      <sheetName val="Cálculo INCAPACIDAD VIEJO"/>
      <sheetName val="Consolidado salarios"/>
      <sheetName val="Cobros a exfuncionarios"/>
      <sheetName val="Errores de Giro"/>
      <sheetName val="Cobro Administrativo SValle"/>
      <sheetName val="Santiago Álvarez"/>
      <sheetName val="Esteban Duran Ascenso"/>
      <sheetName val="Steffan Gómez"/>
      <sheetName val="Katherine Barquero "/>
      <sheetName val="Ana Catalina Esquivel"/>
      <sheetName val="Jeffry Zamora "/>
      <sheetName val="Francisco Vargas"/>
      <sheetName val="Natalia Ugalde"/>
      <sheetName val="Gisella Rojas"/>
      <sheetName val="Allan Campos Ascenso"/>
      <sheetName val="Caso Mauricio Vargas C"/>
      <sheetName val="Reasignación y reclasificación"/>
      <sheetName val="Homologación Jorge Vargas"/>
      <sheetName val="Homologación Gustavo Otárola "/>
      <sheetName val="Homologación Iván Rojas"/>
      <sheetName val="Homologación Juan Manuel"/>
      <sheetName val="Homologación Xinia Morera"/>
      <sheetName val="Homologación Leonardo Merino"/>
      <sheetName val="Homologación Isabel Róman"/>
      <sheetName val="Homologación Evelio Mora"/>
      <sheetName val="Homologación Danny Silva Bermu"/>
      <sheetName val="Homologación David Guerra Río"/>
      <sheetName val="Homologación C EJ"/>
      <sheetName val="Homologación C Hipatia"/>
      <sheetName val="Homologación AGA"/>
      <sheetName val="Homologación S sanchez"/>
      <sheetName val="Homologación S Valle"/>
      <sheetName val="Homologación C Raude"/>
      <sheetName val="Homologación Silvia Saenz"/>
      <sheetName val="Reclasificación VGonzález"/>
      <sheetName val="Reclasificación RAlfaro"/>
      <sheetName val="Hoja1"/>
    </sheetNames>
    <sheetDataSet>
      <sheetData sheetId="0">
        <row r="12">
          <cell r="C12" t="str">
            <v>Trabajador Operativo A</v>
          </cell>
        </row>
      </sheetData>
      <sheetData sheetId="1"/>
      <sheetData sheetId="2"/>
      <sheetData sheetId="3">
        <row r="5">
          <cell r="B5" t="str">
            <v>PRUEB</v>
          </cell>
        </row>
      </sheetData>
      <sheetData sheetId="4"/>
      <sheetData sheetId="5"/>
      <sheetData sheetId="6"/>
      <sheetData sheetId="7">
        <row r="3">
          <cell r="C3" t="str">
            <v>Loaiza Montoya Randall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31EA9-BA84-41BB-B4E4-14B29A4F3475}">
  <dimension ref="B1:X121"/>
  <sheetViews>
    <sheetView showGridLines="0" zoomScale="85" zoomScaleNormal="85" workbookViewId="0">
      <pane ySplit="4" topLeftCell="A5" activePane="bottomLeft" state="frozen"/>
      <selection activeCell="D1" sqref="D1"/>
      <selection pane="bottomLeft" activeCell="A6" sqref="A6:XFD6"/>
    </sheetView>
  </sheetViews>
  <sheetFormatPr baseColWidth="10" defaultColWidth="9.1640625" defaultRowHeight="13" x14ac:dyDescent="0.15"/>
  <cols>
    <col min="1" max="1" width="0.1640625" customWidth="1"/>
    <col min="2" max="2" width="8.1640625" bestFit="1" customWidth="1"/>
    <col min="3" max="3" width="12.5" bestFit="1" customWidth="1"/>
    <col min="4" max="4" width="30.33203125" customWidth="1"/>
    <col min="5" max="5" width="29.1640625" customWidth="1"/>
    <col min="6" max="6" width="13.5" bestFit="1" customWidth="1"/>
    <col min="7" max="8" width="10.83203125" bestFit="1" customWidth="1"/>
    <col min="9" max="9" width="10.83203125" style="17" bestFit="1" customWidth="1"/>
    <col min="10" max="10" width="9.6640625" bestFit="1" customWidth="1"/>
    <col min="11" max="11" width="12.5" bestFit="1" customWidth="1"/>
    <col min="12" max="12" width="12.1640625" customWidth="1"/>
    <col min="13" max="13" width="11.5" bestFit="1" customWidth="1"/>
    <col min="14" max="14" width="10.83203125" bestFit="1" customWidth="1"/>
    <col min="15" max="15" width="10.5" bestFit="1" customWidth="1"/>
    <col min="16" max="16" width="9.83203125" bestFit="1" customWidth="1"/>
    <col min="17" max="17" width="14.1640625" bestFit="1" customWidth="1"/>
    <col min="18" max="18" width="14.83203125" bestFit="1" customWidth="1"/>
    <col min="19" max="19" width="14.1640625" bestFit="1" customWidth="1"/>
    <col min="20" max="20" width="7.83203125" bestFit="1" customWidth="1"/>
    <col min="21" max="23" width="9.33203125" bestFit="1" customWidth="1"/>
    <col min="24" max="1009" width="10.6640625" customWidth="1"/>
  </cols>
  <sheetData>
    <row r="1" spans="2:24" ht="20.5" customHeight="1" x14ac:dyDescent="0.15"/>
    <row r="2" spans="2:24" ht="37.5" customHeight="1" x14ac:dyDescent="0.2">
      <c r="C2" s="12"/>
      <c r="D2" s="43" t="s">
        <v>141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2:24" ht="20" customHeight="1" thickBot="1" x14ac:dyDescent="0.25">
      <c r="B3" s="1"/>
      <c r="C3" s="1"/>
      <c r="D3" s="2"/>
      <c r="E3" s="2"/>
      <c r="F3" s="3"/>
      <c r="G3" s="30">
        <v>0.25</v>
      </c>
      <c r="H3" s="30">
        <v>0.3</v>
      </c>
      <c r="J3" s="30">
        <v>0.25</v>
      </c>
      <c r="K3" s="30">
        <v>0.18</v>
      </c>
      <c r="L3" s="30">
        <v>0.27189999999999998</v>
      </c>
      <c r="M3" s="30">
        <v>0.1</v>
      </c>
      <c r="N3" s="30"/>
      <c r="O3" s="30"/>
      <c r="P3" s="30">
        <v>500000</v>
      </c>
    </row>
    <row r="4" spans="2:24" ht="98" x14ac:dyDescent="0.15">
      <c r="B4" s="7" t="s">
        <v>0</v>
      </c>
      <c r="C4" s="7" t="s">
        <v>33</v>
      </c>
      <c r="D4" s="7" t="s">
        <v>142</v>
      </c>
      <c r="E4" s="15" t="s">
        <v>37</v>
      </c>
      <c r="F4" s="8" t="s">
        <v>46</v>
      </c>
      <c r="G4" s="13" t="s">
        <v>134</v>
      </c>
      <c r="H4" s="13" t="s">
        <v>135</v>
      </c>
      <c r="I4" s="13" t="s">
        <v>38</v>
      </c>
      <c r="J4" s="13" t="s">
        <v>136</v>
      </c>
      <c r="K4" s="13" t="s">
        <v>39</v>
      </c>
      <c r="L4" s="13" t="s">
        <v>140</v>
      </c>
      <c r="M4" s="13" t="s">
        <v>137</v>
      </c>
      <c r="N4" s="13" t="s">
        <v>139</v>
      </c>
      <c r="O4" s="13" t="s">
        <v>40</v>
      </c>
      <c r="P4" s="13" t="s">
        <v>138</v>
      </c>
      <c r="Q4" s="11" t="s">
        <v>127</v>
      </c>
      <c r="R4" s="13" t="s">
        <v>41</v>
      </c>
      <c r="S4" s="34" t="s">
        <v>128</v>
      </c>
      <c r="T4" s="31" t="s">
        <v>129</v>
      </c>
      <c r="U4" s="32" t="s">
        <v>130</v>
      </c>
      <c r="V4" s="31" t="s">
        <v>131</v>
      </c>
      <c r="W4" s="32" t="s">
        <v>132</v>
      </c>
      <c r="X4" s="33"/>
    </row>
    <row r="5" spans="2:24" ht="17" x14ac:dyDescent="0.15">
      <c r="B5" s="4">
        <v>5020</v>
      </c>
      <c r="C5" s="44" t="s">
        <v>27</v>
      </c>
      <c r="D5" s="10" t="s">
        <v>1</v>
      </c>
      <c r="E5" s="10"/>
      <c r="F5" s="20">
        <v>398385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26">
        <f>F5+(F5*$G$3*G5+F5*$H$3*H5+F5*$I$3*I5+F5*$J$3*J5+F5*$K$3*K5+F5*$L$3*L5+F5*$M$3*M5+F5*$N$3*N5+F5*$O$3*O5)+$P$3*P5</f>
        <v>398385</v>
      </c>
      <c r="R5" s="26" t="e">
        <f>ROUND(U5*T5*V5/100,0)</f>
        <v>#REF!</v>
      </c>
      <c r="S5" s="27" t="e">
        <f>Q5+R5</f>
        <v>#REF!</v>
      </c>
      <c r="T5" s="33" t="e">
        <f>_xlfn.XLOOKUP(B5,#REF!,#REF!,"NE")</f>
        <v>#REF!</v>
      </c>
      <c r="U5" s="33">
        <v>1</v>
      </c>
      <c r="V5" s="33" t="e">
        <f>_xlfn.XLOOKUP(B5,#REF!,#REF!,"NE")</f>
        <v>#REF!</v>
      </c>
      <c r="W5" s="33" t="e">
        <f>ROUND(T5*V5/100,0)</f>
        <v>#REF!</v>
      </c>
      <c r="X5" s="33"/>
    </row>
    <row r="6" spans="2:24" ht="17" x14ac:dyDescent="0.15">
      <c r="B6" s="4">
        <v>5020</v>
      </c>
      <c r="C6" s="45"/>
      <c r="D6" s="6"/>
      <c r="E6" s="6" t="s">
        <v>126</v>
      </c>
      <c r="F6" s="5">
        <v>398385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26">
        <f>F6+(F6*$G$3*G6+F6*$H$3*H6+F6*$I$3*I6+F6*$J$3*J6+F6*$K$3*K6+F6*$L$3*L6+F6*$M$3*M6+F6*$N$3*N6+F6*$O$3*O6)+$P$3*P6</f>
        <v>398385</v>
      </c>
      <c r="R6" s="26" t="e">
        <f t="shared" ref="R6:R16" si="0">ROUND(U6*T6*V6/100,0)</f>
        <v>#REF!</v>
      </c>
      <c r="S6" s="27" t="e">
        <f t="shared" ref="S6:S70" si="1">Q6+R6</f>
        <v>#REF!</v>
      </c>
      <c r="T6" s="33" t="e">
        <f>_xlfn.XLOOKUP(B6,#REF!,#REF!,"NE")</f>
        <v>#REF!</v>
      </c>
      <c r="U6" s="33">
        <v>1</v>
      </c>
      <c r="V6" s="33" t="e">
        <f>_xlfn.XLOOKUP(B6,#REF!,#REF!,"NE")</f>
        <v>#REF!</v>
      </c>
      <c r="W6" s="33" t="e">
        <f t="shared" ref="W6:W70" si="2">ROUND(T6*V6/100,0)</f>
        <v>#REF!</v>
      </c>
      <c r="X6" s="33"/>
    </row>
    <row r="7" spans="2:24" ht="17" x14ac:dyDescent="0.15">
      <c r="B7" s="4">
        <v>5040</v>
      </c>
      <c r="C7" s="45"/>
      <c r="D7" s="10" t="s">
        <v>2</v>
      </c>
      <c r="E7" s="10"/>
      <c r="F7" s="20">
        <v>410194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26">
        <f>F7+(F7*$G$3*G7+F7*$H$3*H7+F7*$I$3*I7+F7*$J$3*J7+F7*$K$3*K7+F7*$L$3*L7+F7*$M$3*M7+F7*$N$3*N7+F7*$O$3*O7)+$P$3*P7</f>
        <v>410194</v>
      </c>
      <c r="R7" s="26" t="e">
        <f t="shared" si="0"/>
        <v>#REF!</v>
      </c>
      <c r="S7" s="27" t="e">
        <f t="shared" si="1"/>
        <v>#REF!</v>
      </c>
      <c r="T7" s="33" t="e">
        <f>_xlfn.XLOOKUP(B7,#REF!,#REF!,"NE")</f>
        <v>#REF!</v>
      </c>
      <c r="U7" s="33">
        <v>1</v>
      </c>
      <c r="V7" s="33" t="e">
        <f>_xlfn.XLOOKUP(B7,#REF!,#REF!,"NE")</f>
        <v>#REF!</v>
      </c>
      <c r="W7" s="33" t="e">
        <f t="shared" si="2"/>
        <v>#REF!</v>
      </c>
      <c r="X7" s="33"/>
    </row>
    <row r="8" spans="2:24" ht="17" x14ac:dyDescent="0.15">
      <c r="B8" s="4">
        <v>5040</v>
      </c>
      <c r="C8" s="45"/>
      <c r="D8" s="6"/>
      <c r="E8" s="6" t="s">
        <v>42</v>
      </c>
      <c r="F8" s="5">
        <v>410194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26">
        <f>F8+(F8*$G$3*G8+F8*$H$3*H8+F8*$I$3*I8+F8*$J$3*J8+F8*$K$3*K8+F8*$L$3*L8+F8*$M$3*M8+F8*$N$3*N8+F8*$O$3*O8)+$P$3*P8</f>
        <v>410194</v>
      </c>
      <c r="R8" s="26" t="e">
        <f t="shared" si="0"/>
        <v>#REF!</v>
      </c>
      <c r="S8" s="27" t="e">
        <f t="shared" si="1"/>
        <v>#REF!</v>
      </c>
      <c r="T8" s="33" t="e">
        <f>_xlfn.XLOOKUP(B8,#REF!,#REF!,"NE")</f>
        <v>#REF!</v>
      </c>
      <c r="U8" s="33">
        <v>1</v>
      </c>
      <c r="V8" s="33" t="e">
        <f>_xlfn.XLOOKUP(B8,#REF!,#REF!,"NE")</f>
        <v>#REF!</v>
      </c>
      <c r="W8" s="33" t="e">
        <f t="shared" si="2"/>
        <v>#REF!</v>
      </c>
      <c r="X8" s="33"/>
    </row>
    <row r="9" spans="2:24" ht="17" x14ac:dyDescent="0.15">
      <c r="B9" s="4"/>
      <c r="C9" s="45"/>
      <c r="D9" s="6"/>
      <c r="E9" s="16" t="s">
        <v>43</v>
      </c>
      <c r="F9" s="19" t="s">
        <v>44</v>
      </c>
      <c r="G9" s="18"/>
      <c r="H9" s="18"/>
      <c r="I9" s="21">
        <v>0</v>
      </c>
      <c r="J9" s="18"/>
      <c r="K9" s="18"/>
      <c r="L9" s="18"/>
      <c r="M9" s="18"/>
      <c r="N9" s="18"/>
      <c r="O9" s="18"/>
      <c r="P9" s="18"/>
      <c r="Q9" s="26"/>
      <c r="R9" s="26"/>
      <c r="S9" s="27"/>
      <c r="T9" s="33"/>
      <c r="U9" s="33">
        <v>1</v>
      </c>
      <c r="V9" s="33" t="e">
        <f>_xlfn.XLOOKUP(B9,#REF!,#REF!,"NE")</f>
        <v>#REF!</v>
      </c>
      <c r="W9" s="33" t="e">
        <f t="shared" si="2"/>
        <v>#REF!</v>
      </c>
      <c r="X9" s="33"/>
    </row>
    <row r="10" spans="2:24" ht="17" x14ac:dyDescent="0.15">
      <c r="B10" s="4">
        <v>5060</v>
      </c>
      <c r="C10" s="45"/>
      <c r="D10" s="10" t="s">
        <v>3</v>
      </c>
      <c r="E10" s="10"/>
      <c r="F10" s="20">
        <v>416227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26">
        <f t="shared" ref="Q10:Q16" si="3">F10+(F10*$G$3*G10+F10*$H$3*H10+F10*$I$3*I10+F10*$J$3*J10+F10*$K$3*K10+F10*$L$3*L10+F10*$M$3*M10+F10*$N$3*N10+F10*$O$3*O10)+$P$3*P10</f>
        <v>416227</v>
      </c>
      <c r="R10" s="26" t="e">
        <f t="shared" si="0"/>
        <v>#REF!</v>
      </c>
      <c r="S10" s="27" t="e">
        <f t="shared" si="1"/>
        <v>#REF!</v>
      </c>
      <c r="T10" s="33" t="e">
        <f>_xlfn.XLOOKUP(B10,#REF!,#REF!,"NE")</f>
        <v>#REF!</v>
      </c>
      <c r="U10" s="33">
        <v>1</v>
      </c>
      <c r="V10" s="33" t="e">
        <f>_xlfn.XLOOKUP(B10,#REF!,#REF!,"NE")</f>
        <v>#REF!</v>
      </c>
      <c r="W10" s="33" t="e">
        <f t="shared" si="2"/>
        <v>#REF!</v>
      </c>
      <c r="X10" s="33"/>
    </row>
    <row r="11" spans="2:24" ht="17" x14ac:dyDescent="0.15">
      <c r="B11" s="4">
        <v>5060</v>
      </c>
      <c r="C11" s="45"/>
      <c r="D11" s="6"/>
      <c r="E11" s="6" t="s">
        <v>18</v>
      </c>
      <c r="F11" s="5">
        <v>416227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26">
        <f t="shared" si="3"/>
        <v>416227</v>
      </c>
      <c r="R11" s="26" t="e">
        <f t="shared" si="0"/>
        <v>#REF!</v>
      </c>
      <c r="S11" s="27" t="e">
        <f t="shared" si="1"/>
        <v>#REF!</v>
      </c>
      <c r="T11" s="33" t="e">
        <f>_xlfn.XLOOKUP(B11,#REF!,#REF!,"NE")</f>
        <v>#REF!</v>
      </c>
      <c r="U11" s="33">
        <v>1</v>
      </c>
      <c r="V11" s="33" t="e">
        <f>_xlfn.XLOOKUP(B11,#REF!,#REF!,"NE")</f>
        <v>#REF!</v>
      </c>
      <c r="W11" s="33" t="e">
        <f t="shared" si="2"/>
        <v>#REF!</v>
      </c>
      <c r="X11" s="33"/>
    </row>
    <row r="12" spans="2:24" ht="17" x14ac:dyDescent="0.15">
      <c r="B12" s="4">
        <v>5060</v>
      </c>
      <c r="C12" s="45"/>
      <c r="D12" s="6"/>
      <c r="E12" s="6" t="s">
        <v>19</v>
      </c>
      <c r="F12" s="5">
        <v>416227</v>
      </c>
      <c r="G12" s="18"/>
      <c r="H12" s="18"/>
      <c r="I12" s="18"/>
      <c r="J12" s="18"/>
      <c r="K12" s="18">
        <v>1</v>
      </c>
      <c r="L12" s="18"/>
      <c r="M12" s="18"/>
      <c r="N12" s="18"/>
      <c r="O12" s="18"/>
      <c r="P12" s="18"/>
      <c r="Q12" s="26">
        <f t="shared" si="3"/>
        <v>491147.86</v>
      </c>
      <c r="R12" s="26" t="e">
        <f t="shared" si="0"/>
        <v>#REF!</v>
      </c>
      <c r="S12" s="27" t="e">
        <f t="shared" si="1"/>
        <v>#REF!</v>
      </c>
      <c r="T12" s="33" t="e">
        <f>_xlfn.XLOOKUP(B12,#REF!,#REF!,"NE")</f>
        <v>#REF!</v>
      </c>
      <c r="U12" s="33">
        <v>1</v>
      </c>
      <c r="V12" s="33" t="e">
        <f>_xlfn.XLOOKUP(B12,#REF!,#REF!,"NE")</f>
        <v>#REF!</v>
      </c>
      <c r="W12" s="33" t="e">
        <f t="shared" si="2"/>
        <v>#REF!</v>
      </c>
      <c r="X12" s="33"/>
    </row>
    <row r="13" spans="2:24" ht="17" x14ac:dyDescent="0.15">
      <c r="B13" s="4">
        <v>5060</v>
      </c>
      <c r="C13" s="45"/>
      <c r="D13" s="6"/>
      <c r="E13" s="6" t="s">
        <v>20</v>
      </c>
      <c r="F13" s="5">
        <v>416227</v>
      </c>
      <c r="G13" s="18"/>
      <c r="H13" s="18"/>
      <c r="I13" s="18"/>
      <c r="J13" s="18"/>
      <c r="K13" s="18"/>
      <c r="L13" s="18">
        <v>1</v>
      </c>
      <c r="M13" s="18"/>
      <c r="N13" s="18"/>
      <c r="O13" s="18"/>
      <c r="P13" s="18"/>
      <c r="Q13" s="26">
        <f t="shared" si="3"/>
        <v>529399.1213</v>
      </c>
      <c r="R13" s="26" t="e">
        <f t="shared" si="0"/>
        <v>#REF!</v>
      </c>
      <c r="S13" s="27" t="e">
        <f t="shared" si="1"/>
        <v>#REF!</v>
      </c>
      <c r="T13" s="33" t="e">
        <f>_xlfn.XLOOKUP(B13,#REF!,#REF!,"NE")</f>
        <v>#REF!</v>
      </c>
      <c r="U13" s="33">
        <v>1</v>
      </c>
      <c r="V13" s="33" t="e">
        <f>_xlfn.XLOOKUP(B13,#REF!,#REF!,"NE")</f>
        <v>#REF!</v>
      </c>
      <c r="W13" s="33" t="e">
        <f t="shared" si="2"/>
        <v>#REF!</v>
      </c>
      <c r="X13" s="33"/>
    </row>
    <row r="14" spans="2:24" ht="17" x14ac:dyDescent="0.15">
      <c r="B14" s="4">
        <v>5060</v>
      </c>
      <c r="C14" s="45"/>
      <c r="D14" s="6"/>
      <c r="E14" s="6" t="s">
        <v>21</v>
      </c>
      <c r="F14" s="5">
        <v>416227</v>
      </c>
      <c r="G14" s="18"/>
      <c r="H14" s="18"/>
      <c r="I14" s="18"/>
      <c r="J14" s="18"/>
      <c r="K14" s="18">
        <v>1</v>
      </c>
      <c r="L14" s="18">
        <v>1</v>
      </c>
      <c r="M14" s="18"/>
      <c r="N14" s="18"/>
      <c r="O14" s="18"/>
      <c r="P14" s="18"/>
      <c r="Q14" s="26">
        <f t="shared" si="3"/>
        <v>604319.98129999998</v>
      </c>
      <c r="R14" s="26" t="e">
        <f t="shared" si="0"/>
        <v>#REF!</v>
      </c>
      <c r="S14" s="27" t="e">
        <f t="shared" si="1"/>
        <v>#REF!</v>
      </c>
      <c r="T14" s="33" t="e">
        <f>_xlfn.XLOOKUP(B14,#REF!,#REF!,"NE")</f>
        <v>#REF!</v>
      </c>
      <c r="U14" s="33">
        <v>1</v>
      </c>
      <c r="V14" s="33" t="e">
        <f>_xlfn.XLOOKUP(B14,#REF!,#REF!,"NE")</f>
        <v>#REF!</v>
      </c>
      <c r="W14" s="33" t="e">
        <f t="shared" si="2"/>
        <v>#REF!</v>
      </c>
      <c r="X14" s="33"/>
    </row>
    <row r="15" spans="2:24" ht="17" x14ac:dyDescent="0.15">
      <c r="B15" s="4">
        <v>5060</v>
      </c>
      <c r="C15" s="45"/>
      <c r="D15" s="6"/>
      <c r="E15" s="6" t="s">
        <v>45</v>
      </c>
      <c r="F15" s="5">
        <v>416227</v>
      </c>
      <c r="G15" s="18"/>
      <c r="H15" s="18"/>
      <c r="I15" s="18"/>
      <c r="J15" s="18"/>
      <c r="K15" s="18"/>
      <c r="L15" s="18"/>
      <c r="M15" s="18">
        <v>1</v>
      </c>
      <c r="N15" s="18"/>
      <c r="O15" s="18"/>
      <c r="P15" s="18"/>
      <c r="Q15" s="26">
        <f t="shared" si="3"/>
        <v>457849.7</v>
      </c>
      <c r="R15" s="26" t="e">
        <f t="shared" si="0"/>
        <v>#REF!</v>
      </c>
      <c r="S15" s="27" t="e">
        <f t="shared" si="1"/>
        <v>#REF!</v>
      </c>
      <c r="T15" s="33" t="e">
        <f>_xlfn.XLOOKUP(B15,#REF!,#REF!,"NE")</f>
        <v>#REF!</v>
      </c>
      <c r="U15" s="33">
        <v>1</v>
      </c>
      <c r="V15" s="33" t="e">
        <f>_xlfn.XLOOKUP(B15,#REF!,#REF!,"NE")</f>
        <v>#REF!</v>
      </c>
      <c r="W15" s="33" t="e">
        <f t="shared" si="2"/>
        <v>#REF!</v>
      </c>
      <c r="X15" s="33"/>
    </row>
    <row r="16" spans="2:24" ht="34" x14ac:dyDescent="0.15">
      <c r="B16" s="4">
        <v>5060</v>
      </c>
      <c r="C16" s="45"/>
      <c r="D16" s="6" t="s">
        <v>22</v>
      </c>
      <c r="E16" s="6" t="s">
        <v>23</v>
      </c>
      <c r="F16" s="5">
        <v>416227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26">
        <f t="shared" si="3"/>
        <v>416227</v>
      </c>
      <c r="R16" s="26" t="e">
        <f t="shared" si="0"/>
        <v>#REF!</v>
      </c>
      <c r="S16" s="27" t="e">
        <f t="shared" si="1"/>
        <v>#REF!</v>
      </c>
      <c r="T16" s="33" t="e">
        <f>_xlfn.XLOOKUP(B16,#REF!,#REF!,"NE")</f>
        <v>#REF!</v>
      </c>
      <c r="U16" s="33">
        <v>1</v>
      </c>
      <c r="V16" s="33" t="e">
        <f>_xlfn.XLOOKUP(B16,#REF!,#REF!,"NE")</f>
        <v>#REF!</v>
      </c>
      <c r="W16" s="33" t="e">
        <f t="shared" si="2"/>
        <v>#REF!</v>
      </c>
      <c r="X16" s="33"/>
    </row>
    <row r="17" spans="2:24" ht="34" x14ac:dyDescent="0.15">
      <c r="B17" s="4"/>
      <c r="C17" s="45"/>
      <c r="D17" s="6"/>
      <c r="E17" s="16" t="s">
        <v>24</v>
      </c>
      <c r="F17" s="19" t="s">
        <v>44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6"/>
      <c r="S17" s="27"/>
      <c r="T17" s="33"/>
      <c r="U17" s="33">
        <v>1</v>
      </c>
      <c r="V17" s="33" t="e">
        <f>_xlfn.XLOOKUP(B17,#REF!,#REF!,"NE")</f>
        <v>#REF!</v>
      </c>
      <c r="W17" s="33" t="e">
        <f t="shared" si="2"/>
        <v>#REF!</v>
      </c>
      <c r="X17" s="33"/>
    </row>
    <row r="18" spans="2:24" ht="34" x14ac:dyDescent="0.15">
      <c r="B18" s="4"/>
      <c r="C18" s="45"/>
      <c r="D18" s="6"/>
      <c r="E18" s="16" t="s">
        <v>25</v>
      </c>
      <c r="F18" s="19" t="s">
        <v>44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6"/>
      <c r="R18" s="26"/>
      <c r="S18" s="27"/>
      <c r="T18" s="33"/>
      <c r="U18" s="33">
        <v>1</v>
      </c>
      <c r="V18" s="33" t="e">
        <f>_xlfn.XLOOKUP(B18,#REF!,#REF!,"NE")</f>
        <v>#REF!</v>
      </c>
      <c r="W18" s="33" t="e">
        <f t="shared" si="2"/>
        <v>#REF!</v>
      </c>
      <c r="X18" s="33"/>
    </row>
    <row r="19" spans="2:24" ht="34" x14ac:dyDescent="0.15">
      <c r="B19" s="4"/>
      <c r="C19" s="45"/>
      <c r="D19" s="6"/>
      <c r="E19" s="16" t="s">
        <v>26</v>
      </c>
      <c r="F19" s="19" t="s">
        <v>44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26"/>
      <c r="R19" s="26"/>
      <c r="S19" s="27"/>
      <c r="T19" s="33"/>
      <c r="U19" s="33">
        <v>1</v>
      </c>
      <c r="V19" s="33" t="e">
        <f>_xlfn.XLOOKUP(B19,#REF!,#REF!,"NE")</f>
        <v>#REF!</v>
      </c>
      <c r="W19" s="33" t="e">
        <f t="shared" si="2"/>
        <v>#REF!</v>
      </c>
      <c r="X19" s="33"/>
    </row>
    <row r="20" spans="2:24" ht="34" x14ac:dyDescent="0.15">
      <c r="B20" s="4">
        <v>5060</v>
      </c>
      <c r="C20" s="46"/>
      <c r="D20" s="6" t="s">
        <v>143</v>
      </c>
      <c r="E20" s="22" t="s">
        <v>47</v>
      </c>
      <c r="F20" s="5">
        <v>416227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26">
        <f>F20+(F20*$G$3*G20+F20*$H$3*H20+F20*$I$3*I20+F20*$J$3*J20+F20*$K$3*K20+F20*$L$3*L20+F20*$M$3*M20+F20*$N$3*N20+F20*$O$3*O20)+$P$3*P20</f>
        <v>416227</v>
      </c>
      <c r="R20" s="26" t="e">
        <f t="shared" ref="R20:R23" si="4">ROUND(U20*T20*V20/100,0)</f>
        <v>#REF!</v>
      </c>
      <c r="S20" s="27" t="e">
        <f t="shared" si="1"/>
        <v>#REF!</v>
      </c>
      <c r="T20" s="33" t="e">
        <f>_xlfn.XLOOKUP(B20,#REF!,#REF!,"NE")</f>
        <v>#REF!</v>
      </c>
      <c r="U20" s="33">
        <v>1</v>
      </c>
      <c r="V20" s="33" t="e">
        <f>_xlfn.XLOOKUP(B20,#REF!,#REF!,"NE")</f>
        <v>#REF!</v>
      </c>
      <c r="W20" s="33" t="e">
        <f t="shared" si="2"/>
        <v>#REF!</v>
      </c>
      <c r="X20" s="33"/>
    </row>
    <row r="21" spans="2:24" ht="17" x14ac:dyDescent="0.15">
      <c r="B21" s="4">
        <v>5080</v>
      </c>
      <c r="C21" s="44" t="s">
        <v>28</v>
      </c>
      <c r="D21" s="10" t="s">
        <v>4</v>
      </c>
      <c r="E21" s="10"/>
      <c r="F21" s="20">
        <v>432671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26">
        <f>F21+(F21*$G$3*G21+F21*$H$3*H21+F21*$I$3*I21+F21*$J$3*J21+F21*$K$3*K21+F21*$L$3*L21+F21*$M$3*M21+F21*$N$3*N21+F21*$O$3*O21)+$P$3*P21</f>
        <v>432671</v>
      </c>
      <c r="R21" s="26" t="e">
        <f t="shared" si="4"/>
        <v>#REF!</v>
      </c>
      <c r="S21" s="27" t="e">
        <f t="shared" si="1"/>
        <v>#REF!</v>
      </c>
      <c r="T21" s="33" t="e">
        <f>_xlfn.XLOOKUP(B21,#REF!,#REF!,"NE")</f>
        <v>#REF!</v>
      </c>
      <c r="U21" s="33">
        <v>1</v>
      </c>
      <c r="V21" s="33" t="e">
        <f>_xlfn.XLOOKUP(B21,#REF!,#REF!,"NE")</f>
        <v>#REF!</v>
      </c>
      <c r="W21" s="33" t="e">
        <f t="shared" si="2"/>
        <v>#REF!</v>
      </c>
      <c r="X21" s="33"/>
    </row>
    <row r="22" spans="2:24" ht="34" x14ac:dyDescent="0.15">
      <c r="B22" s="4">
        <v>5080</v>
      </c>
      <c r="C22" s="45"/>
      <c r="D22" s="6"/>
      <c r="E22" s="6" t="s">
        <v>30</v>
      </c>
      <c r="F22" s="5">
        <v>432671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26">
        <f>F22+(F22*$G$3*G22+F22*$H$3*H22+F22*$I$3*I22+F22*$J$3*J22+F22*$K$3*K22+F22*$L$3*L22+F22*$M$3*M22+F22*$N$3*N22+F22*$O$3*O22)+$P$3*P22</f>
        <v>432671</v>
      </c>
      <c r="R22" s="26" t="e">
        <f t="shared" si="4"/>
        <v>#REF!</v>
      </c>
      <c r="S22" s="27" t="e">
        <f t="shared" si="1"/>
        <v>#REF!</v>
      </c>
      <c r="T22" s="33" t="e">
        <f>_xlfn.XLOOKUP(B22,#REF!,#REF!,"NE")</f>
        <v>#REF!</v>
      </c>
      <c r="U22" s="33">
        <v>1</v>
      </c>
      <c r="V22" s="33" t="e">
        <f>_xlfn.XLOOKUP(B22,#REF!,#REF!,"NE")</f>
        <v>#REF!</v>
      </c>
      <c r="W22" s="33" t="e">
        <f t="shared" si="2"/>
        <v>#REF!</v>
      </c>
      <c r="X22" s="33"/>
    </row>
    <row r="23" spans="2:24" ht="34" x14ac:dyDescent="0.15">
      <c r="B23" s="4">
        <v>5080</v>
      </c>
      <c r="C23" s="45"/>
      <c r="D23" s="6"/>
      <c r="E23" s="6" t="s">
        <v>32</v>
      </c>
      <c r="F23" s="5">
        <v>432671</v>
      </c>
      <c r="G23" s="18"/>
      <c r="H23" s="18"/>
      <c r="I23" s="18"/>
      <c r="J23" s="18"/>
      <c r="K23" s="18">
        <v>1</v>
      </c>
      <c r="L23" s="18"/>
      <c r="M23" s="18"/>
      <c r="N23" s="18"/>
      <c r="O23" s="18"/>
      <c r="P23" s="18"/>
      <c r="Q23" s="26">
        <f>F23+(F23*$G$3*G23+F23*$H$3*H23+F23*$I$3*I23+F23*$J$3*J23+F23*$K$3*K23+F23*$L$3*L23+F23*$M$3*M23+F23*$N$3*N23+F23*$O$3*O23)+$P$3*P23</f>
        <v>510551.78</v>
      </c>
      <c r="R23" s="26" t="e">
        <f t="shared" si="4"/>
        <v>#REF!</v>
      </c>
      <c r="S23" s="27" t="e">
        <f t="shared" si="1"/>
        <v>#REF!</v>
      </c>
      <c r="T23" s="33" t="e">
        <f>_xlfn.XLOOKUP(B23,#REF!,#REF!,"NE")</f>
        <v>#REF!</v>
      </c>
      <c r="U23" s="33">
        <v>1</v>
      </c>
      <c r="V23" s="33" t="e">
        <f>_xlfn.XLOOKUP(B23,#REF!,#REF!,"NE")</f>
        <v>#REF!</v>
      </c>
      <c r="W23" s="33" t="e">
        <f t="shared" si="2"/>
        <v>#REF!</v>
      </c>
      <c r="X23" s="33"/>
    </row>
    <row r="24" spans="2:24" ht="34" x14ac:dyDescent="0.15">
      <c r="B24" s="4"/>
      <c r="C24" s="45"/>
      <c r="D24" s="6"/>
      <c r="E24" s="16" t="s">
        <v>31</v>
      </c>
      <c r="F24" s="19" t="s">
        <v>44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26"/>
      <c r="R24" s="26"/>
      <c r="S24" s="27"/>
      <c r="T24" s="33" t="e">
        <f>_xlfn.XLOOKUP(B24,#REF!,#REF!,"NE")</f>
        <v>#REF!</v>
      </c>
      <c r="U24" s="33">
        <v>1</v>
      </c>
      <c r="V24" s="33" t="e">
        <f>_xlfn.XLOOKUP(B24,#REF!,#REF!,"NE")</f>
        <v>#REF!</v>
      </c>
      <c r="W24" s="33" t="e">
        <f t="shared" si="2"/>
        <v>#REF!</v>
      </c>
      <c r="X24" s="33"/>
    </row>
    <row r="25" spans="2:24" ht="34" x14ac:dyDescent="0.15">
      <c r="B25" s="4">
        <v>5080</v>
      </c>
      <c r="C25" s="45"/>
      <c r="D25" s="6"/>
      <c r="E25" s="6" t="s">
        <v>34</v>
      </c>
      <c r="F25" s="5">
        <v>432671</v>
      </c>
      <c r="G25" s="18"/>
      <c r="H25" s="18"/>
      <c r="I25" s="18"/>
      <c r="J25" s="18"/>
      <c r="K25" s="18"/>
      <c r="L25" s="18"/>
      <c r="M25" s="18"/>
      <c r="N25" s="18">
        <v>1</v>
      </c>
      <c r="O25" s="18"/>
      <c r="P25" s="18"/>
      <c r="Q25" s="26">
        <f t="shared" ref="Q25:Q37" si="5">F25+(F25*$G$3*G25+F25*$H$3*H25+F25*$I$3*I25+F25*$J$3*J25+F25*$K$3*K25+F25*$L$3*L25+F25*$M$3*M25+F25*$N$3*N25+F25*$O$3*O25)+$P$3*P25</f>
        <v>432671</v>
      </c>
      <c r="R25" s="26" t="e">
        <f t="shared" ref="R25:R42" si="6">ROUND(U25*T25*V25/100,0)</f>
        <v>#REF!</v>
      </c>
      <c r="S25" s="27" t="e">
        <f t="shared" si="1"/>
        <v>#REF!</v>
      </c>
      <c r="T25" s="33" t="e">
        <f>_xlfn.XLOOKUP(B25,#REF!,#REF!,"NE")</f>
        <v>#REF!</v>
      </c>
      <c r="U25" s="33">
        <v>1</v>
      </c>
      <c r="V25" s="33" t="e">
        <f>_xlfn.XLOOKUP(B25,#REF!,#REF!,"NE")</f>
        <v>#REF!</v>
      </c>
      <c r="W25" s="33" t="e">
        <f t="shared" si="2"/>
        <v>#REF!</v>
      </c>
      <c r="X25" s="33"/>
    </row>
    <row r="26" spans="2:24" ht="17" x14ac:dyDescent="0.15">
      <c r="B26" s="4">
        <v>5100</v>
      </c>
      <c r="C26" s="45"/>
      <c r="D26" s="10" t="s">
        <v>5</v>
      </c>
      <c r="E26" s="10"/>
      <c r="F26" s="20">
        <v>466266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26">
        <f t="shared" si="5"/>
        <v>466266</v>
      </c>
      <c r="R26" s="26" t="e">
        <f t="shared" si="6"/>
        <v>#REF!</v>
      </c>
      <c r="S26" s="27" t="e">
        <f t="shared" si="1"/>
        <v>#REF!</v>
      </c>
      <c r="T26" s="33" t="e">
        <f>_xlfn.XLOOKUP(B26,#REF!,#REF!,"NE")</f>
        <v>#REF!</v>
      </c>
      <c r="U26" s="33">
        <v>1</v>
      </c>
      <c r="V26" s="33" t="e">
        <f>_xlfn.XLOOKUP(B26,#REF!,#REF!,"NE")</f>
        <v>#REF!</v>
      </c>
      <c r="W26" s="33" t="e">
        <f t="shared" si="2"/>
        <v>#REF!</v>
      </c>
      <c r="X26" s="33"/>
    </row>
    <row r="27" spans="2:24" ht="34" x14ac:dyDescent="0.15">
      <c r="B27" s="4">
        <v>5100</v>
      </c>
      <c r="C27" s="45"/>
      <c r="D27" s="6"/>
      <c r="E27" s="6" t="s">
        <v>35</v>
      </c>
      <c r="F27" s="5">
        <v>466266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6">
        <f t="shared" si="5"/>
        <v>466266</v>
      </c>
      <c r="R27" s="26" t="e">
        <f t="shared" si="6"/>
        <v>#REF!</v>
      </c>
      <c r="S27" s="27" t="e">
        <f t="shared" si="1"/>
        <v>#REF!</v>
      </c>
      <c r="T27" s="33" t="e">
        <f>_xlfn.XLOOKUP(B27,#REF!,#REF!,"NE")</f>
        <v>#REF!</v>
      </c>
      <c r="U27" s="33">
        <v>1</v>
      </c>
      <c r="V27" s="33" t="e">
        <f>_xlfn.XLOOKUP(B27,#REF!,#REF!,"NE")</f>
        <v>#REF!</v>
      </c>
      <c r="W27" s="33" t="e">
        <f t="shared" si="2"/>
        <v>#REF!</v>
      </c>
      <c r="X27" s="33"/>
    </row>
    <row r="28" spans="2:24" ht="34" x14ac:dyDescent="0.15">
      <c r="B28" s="4">
        <v>5100</v>
      </c>
      <c r="C28" s="46"/>
      <c r="D28" s="6"/>
      <c r="E28" s="6" t="s">
        <v>36</v>
      </c>
      <c r="F28" s="5">
        <v>466266</v>
      </c>
      <c r="G28" s="18"/>
      <c r="H28" s="18"/>
      <c r="I28" s="18"/>
      <c r="J28" s="18"/>
      <c r="K28" s="18">
        <v>1</v>
      </c>
      <c r="L28" s="18"/>
      <c r="M28" s="18"/>
      <c r="N28" s="18"/>
      <c r="O28" s="18"/>
      <c r="P28" s="18"/>
      <c r="Q28" s="26">
        <f t="shared" si="5"/>
        <v>550193.88</v>
      </c>
      <c r="R28" s="26" t="e">
        <f t="shared" si="6"/>
        <v>#REF!</v>
      </c>
      <c r="S28" s="27" t="e">
        <f t="shared" si="1"/>
        <v>#REF!</v>
      </c>
      <c r="T28" s="33" t="e">
        <f>_xlfn.XLOOKUP(B28,#REF!,#REF!,"NE")</f>
        <v>#REF!</v>
      </c>
      <c r="U28" s="33">
        <v>1</v>
      </c>
      <c r="V28" s="33" t="e">
        <f>_xlfn.XLOOKUP(B28,#REF!,#REF!,"NE")</f>
        <v>#REF!</v>
      </c>
      <c r="W28" s="33" t="e">
        <f t="shared" si="2"/>
        <v>#REF!</v>
      </c>
      <c r="X28" s="33"/>
    </row>
    <row r="29" spans="2:24" ht="17" x14ac:dyDescent="0.15">
      <c r="B29" s="4">
        <v>5120</v>
      </c>
      <c r="C29" s="44" t="s">
        <v>29</v>
      </c>
      <c r="D29" s="10" t="s">
        <v>6</v>
      </c>
      <c r="E29" s="10"/>
      <c r="F29" s="20">
        <v>483262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26">
        <f t="shared" si="5"/>
        <v>483262</v>
      </c>
      <c r="R29" s="26" t="e">
        <f t="shared" si="6"/>
        <v>#REF!</v>
      </c>
      <c r="S29" s="27" t="e">
        <f t="shared" si="1"/>
        <v>#REF!</v>
      </c>
      <c r="T29" s="33" t="e">
        <f>_xlfn.XLOOKUP(B29,#REF!,#REF!,"NE")</f>
        <v>#REF!</v>
      </c>
      <c r="U29" s="33">
        <v>1</v>
      </c>
      <c r="V29" s="33" t="e">
        <f>_xlfn.XLOOKUP(B29,#REF!,#REF!,"NE")</f>
        <v>#REF!</v>
      </c>
      <c r="W29" s="33" t="e">
        <f t="shared" si="2"/>
        <v>#REF!</v>
      </c>
      <c r="X29" s="33"/>
    </row>
    <row r="30" spans="2:24" ht="17" x14ac:dyDescent="0.15">
      <c r="B30" s="4">
        <v>5120</v>
      </c>
      <c r="C30" s="45"/>
      <c r="D30" s="6"/>
      <c r="E30" s="6" t="s">
        <v>48</v>
      </c>
      <c r="F30" s="5">
        <v>483262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26">
        <f t="shared" si="5"/>
        <v>483262</v>
      </c>
      <c r="R30" s="26" t="e">
        <f t="shared" si="6"/>
        <v>#REF!</v>
      </c>
      <c r="S30" s="27" t="e">
        <f t="shared" si="1"/>
        <v>#REF!</v>
      </c>
      <c r="T30" s="33" t="e">
        <f>_xlfn.XLOOKUP(B30,#REF!,#REF!,"NE")</f>
        <v>#REF!</v>
      </c>
      <c r="U30" s="33">
        <v>1</v>
      </c>
      <c r="V30" s="33" t="e">
        <f>_xlfn.XLOOKUP(B30,#REF!,#REF!,"NE")</f>
        <v>#REF!</v>
      </c>
      <c r="W30" s="33" t="e">
        <f t="shared" si="2"/>
        <v>#REF!</v>
      </c>
      <c r="X30" s="33"/>
    </row>
    <row r="31" spans="2:24" ht="17" x14ac:dyDescent="0.15">
      <c r="B31" s="4">
        <v>5120</v>
      </c>
      <c r="C31" s="45"/>
      <c r="D31" s="6"/>
      <c r="E31" s="6" t="s">
        <v>49</v>
      </c>
      <c r="F31" s="5">
        <v>483262</v>
      </c>
      <c r="G31" s="18"/>
      <c r="H31" s="18"/>
      <c r="I31" s="18"/>
      <c r="J31" s="18"/>
      <c r="K31" s="18">
        <v>1</v>
      </c>
      <c r="L31" s="18"/>
      <c r="M31" s="18"/>
      <c r="N31" s="18"/>
      <c r="O31" s="18"/>
      <c r="P31" s="18"/>
      <c r="Q31" s="26">
        <f t="shared" si="5"/>
        <v>570249.16</v>
      </c>
      <c r="R31" s="26" t="e">
        <f t="shared" si="6"/>
        <v>#REF!</v>
      </c>
      <c r="S31" s="27" t="e">
        <f t="shared" si="1"/>
        <v>#REF!</v>
      </c>
      <c r="T31" s="33" t="e">
        <f>_xlfn.XLOOKUP(B31,#REF!,#REF!,"NE")</f>
        <v>#REF!</v>
      </c>
      <c r="U31" s="33">
        <v>1</v>
      </c>
      <c r="V31" s="33" t="e">
        <f>_xlfn.XLOOKUP(B31,#REF!,#REF!,"NE")</f>
        <v>#REF!</v>
      </c>
      <c r="W31" s="33" t="e">
        <f t="shared" si="2"/>
        <v>#REF!</v>
      </c>
      <c r="X31" s="33"/>
    </row>
    <row r="32" spans="2:24" ht="17" x14ac:dyDescent="0.15">
      <c r="B32" s="4">
        <v>5140</v>
      </c>
      <c r="C32" s="45"/>
      <c r="D32" s="10" t="s">
        <v>7</v>
      </c>
      <c r="E32" s="10"/>
      <c r="F32" s="20">
        <v>514340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6">
        <f t="shared" si="5"/>
        <v>514340</v>
      </c>
      <c r="R32" s="26" t="e">
        <f t="shared" si="6"/>
        <v>#REF!</v>
      </c>
      <c r="S32" s="27" t="e">
        <f t="shared" si="1"/>
        <v>#REF!</v>
      </c>
      <c r="T32" s="33" t="e">
        <f>_xlfn.XLOOKUP(B32,#REF!,#REF!,"NE")</f>
        <v>#REF!</v>
      </c>
      <c r="U32" s="33">
        <v>1</v>
      </c>
      <c r="V32" s="33" t="e">
        <f>_xlfn.XLOOKUP(B32,#REF!,#REF!,"NE")</f>
        <v>#REF!</v>
      </c>
      <c r="W32" s="33" t="e">
        <f t="shared" si="2"/>
        <v>#REF!</v>
      </c>
      <c r="X32" s="33"/>
    </row>
    <row r="33" spans="2:24" ht="17" x14ac:dyDescent="0.15">
      <c r="B33" s="4">
        <v>5140</v>
      </c>
      <c r="C33" s="45"/>
      <c r="D33" s="6"/>
      <c r="E33" s="6" t="s">
        <v>50</v>
      </c>
      <c r="F33" s="5">
        <v>514340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6">
        <f t="shared" si="5"/>
        <v>514340</v>
      </c>
      <c r="R33" s="26" t="e">
        <f t="shared" si="6"/>
        <v>#REF!</v>
      </c>
      <c r="S33" s="27" t="e">
        <f t="shared" si="1"/>
        <v>#REF!</v>
      </c>
      <c r="T33" s="33" t="e">
        <f>_xlfn.XLOOKUP(B33,#REF!,#REF!,"NE")</f>
        <v>#REF!</v>
      </c>
      <c r="U33" s="33">
        <v>1</v>
      </c>
      <c r="V33" s="33" t="e">
        <f>_xlfn.XLOOKUP(B33,#REF!,#REF!,"NE")</f>
        <v>#REF!</v>
      </c>
      <c r="W33" s="33" t="e">
        <f t="shared" si="2"/>
        <v>#REF!</v>
      </c>
      <c r="X33" s="33"/>
    </row>
    <row r="34" spans="2:24" ht="17" x14ac:dyDescent="0.15">
      <c r="B34" s="4">
        <v>5140</v>
      </c>
      <c r="C34" s="45"/>
      <c r="D34" s="6"/>
      <c r="E34" s="6" t="s">
        <v>51</v>
      </c>
      <c r="F34" s="5">
        <v>514340</v>
      </c>
      <c r="G34" s="18"/>
      <c r="H34" s="18"/>
      <c r="I34" s="18"/>
      <c r="J34" s="18"/>
      <c r="K34" s="18">
        <v>1</v>
      </c>
      <c r="L34" s="18"/>
      <c r="M34" s="18"/>
      <c r="N34" s="18"/>
      <c r="O34" s="18"/>
      <c r="P34" s="18"/>
      <c r="Q34" s="26">
        <f t="shared" si="5"/>
        <v>606921.19999999995</v>
      </c>
      <c r="R34" s="26" t="e">
        <f t="shared" si="6"/>
        <v>#REF!</v>
      </c>
      <c r="S34" s="27" t="e">
        <f t="shared" si="1"/>
        <v>#REF!</v>
      </c>
      <c r="T34" s="33" t="e">
        <f>_xlfn.XLOOKUP(B34,#REF!,#REF!,"NE")</f>
        <v>#REF!</v>
      </c>
      <c r="U34" s="33">
        <v>1</v>
      </c>
      <c r="V34" s="33" t="e">
        <f>_xlfn.XLOOKUP(B34,#REF!,#REF!,"NE")</f>
        <v>#REF!</v>
      </c>
      <c r="W34" s="33" t="e">
        <f t="shared" si="2"/>
        <v>#REF!</v>
      </c>
      <c r="X34" s="33"/>
    </row>
    <row r="35" spans="2:24" ht="17" x14ac:dyDescent="0.15">
      <c r="B35" s="4">
        <v>5160</v>
      </c>
      <c r="C35" s="45"/>
      <c r="D35" s="10" t="s">
        <v>8</v>
      </c>
      <c r="E35" s="10"/>
      <c r="F35" s="20">
        <v>554146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26">
        <f t="shared" si="5"/>
        <v>554146</v>
      </c>
      <c r="R35" s="26" t="e">
        <f t="shared" si="6"/>
        <v>#REF!</v>
      </c>
      <c r="S35" s="27" t="e">
        <f t="shared" si="1"/>
        <v>#REF!</v>
      </c>
      <c r="T35" s="33" t="e">
        <f>_xlfn.XLOOKUP(B35,#REF!,#REF!,"NE")</f>
        <v>#REF!</v>
      </c>
      <c r="U35" s="33">
        <v>1</v>
      </c>
      <c r="V35" s="33" t="e">
        <f>_xlfn.XLOOKUP(B35,#REF!,#REF!,"NE")</f>
        <v>#REF!</v>
      </c>
      <c r="W35" s="33" t="e">
        <f t="shared" si="2"/>
        <v>#REF!</v>
      </c>
      <c r="X35" s="33"/>
    </row>
    <row r="36" spans="2:24" ht="17" x14ac:dyDescent="0.15">
      <c r="B36" s="4">
        <v>5160</v>
      </c>
      <c r="C36" s="45"/>
      <c r="D36" s="6"/>
      <c r="E36" s="6" t="s">
        <v>52</v>
      </c>
      <c r="F36" s="5">
        <v>554146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6">
        <f t="shared" si="5"/>
        <v>554146</v>
      </c>
      <c r="R36" s="26" t="e">
        <f t="shared" si="6"/>
        <v>#REF!</v>
      </c>
      <c r="S36" s="27" t="e">
        <f t="shared" si="1"/>
        <v>#REF!</v>
      </c>
      <c r="T36" s="33" t="e">
        <f>_xlfn.XLOOKUP(B36,#REF!,#REF!,"NE")</f>
        <v>#REF!</v>
      </c>
      <c r="U36" s="33">
        <v>1</v>
      </c>
      <c r="V36" s="33" t="e">
        <f>_xlfn.XLOOKUP(B36,#REF!,#REF!,"NE")</f>
        <v>#REF!</v>
      </c>
      <c r="W36" s="33" t="e">
        <f t="shared" si="2"/>
        <v>#REF!</v>
      </c>
      <c r="X36" s="33"/>
    </row>
    <row r="37" spans="2:24" ht="17" x14ac:dyDescent="0.15">
      <c r="B37" s="4">
        <v>5160</v>
      </c>
      <c r="C37" s="45"/>
      <c r="D37" s="6"/>
      <c r="E37" s="6" t="s">
        <v>53</v>
      </c>
      <c r="F37" s="5">
        <v>554146</v>
      </c>
      <c r="G37" s="18"/>
      <c r="H37" s="18"/>
      <c r="I37" s="18"/>
      <c r="J37" s="18"/>
      <c r="K37" s="18"/>
      <c r="L37" s="18"/>
      <c r="M37" s="18">
        <v>1</v>
      </c>
      <c r="N37" s="18"/>
      <c r="O37" s="18"/>
      <c r="P37" s="18"/>
      <c r="Q37" s="26">
        <f t="shared" si="5"/>
        <v>609560.6</v>
      </c>
      <c r="R37" s="26" t="e">
        <f t="shared" si="6"/>
        <v>#REF!</v>
      </c>
      <c r="S37" s="27" t="e">
        <f t="shared" si="1"/>
        <v>#REF!</v>
      </c>
      <c r="T37" s="33" t="e">
        <f>_xlfn.XLOOKUP(B37,#REF!,#REF!,"NE")</f>
        <v>#REF!</v>
      </c>
      <c r="U37" s="33">
        <v>1</v>
      </c>
      <c r="V37" s="33" t="e">
        <f>_xlfn.XLOOKUP(B37,#REF!,#REF!,"NE")</f>
        <v>#REF!</v>
      </c>
      <c r="W37" s="33" t="e">
        <f t="shared" si="2"/>
        <v>#REF!</v>
      </c>
      <c r="X37" s="33"/>
    </row>
    <row r="38" spans="2:24" ht="17" x14ac:dyDescent="0.15">
      <c r="B38" s="4"/>
      <c r="C38" s="45"/>
      <c r="D38" s="6"/>
      <c r="E38" s="16" t="s">
        <v>54</v>
      </c>
      <c r="F38" s="19" t="s">
        <v>44</v>
      </c>
      <c r="G38" s="18"/>
      <c r="H38" s="21">
        <v>0</v>
      </c>
      <c r="I38" s="18"/>
      <c r="J38" s="18"/>
      <c r="K38" s="18"/>
      <c r="L38" s="18"/>
      <c r="M38" s="18"/>
      <c r="N38" s="18"/>
      <c r="O38" s="18"/>
      <c r="P38" s="18"/>
      <c r="Q38" s="26"/>
      <c r="R38" s="26"/>
      <c r="S38" s="27"/>
      <c r="T38" s="33" t="e">
        <f>_xlfn.XLOOKUP(B38,#REF!,#REF!,"NE")</f>
        <v>#REF!</v>
      </c>
      <c r="U38" s="33">
        <v>1</v>
      </c>
      <c r="V38" s="33" t="e">
        <f>_xlfn.XLOOKUP(B38,#REF!,#REF!,"NE")</f>
        <v>#REF!</v>
      </c>
      <c r="W38" s="33" t="e">
        <f t="shared" si="2"/>
        <v>#REF!</v>
      </c>
      <c r="X38" s="33"/>
    </row>
    <row r="39" spans="2:24" ht="17" x14ac:dyDescent="0.15">
      <c r="B39" s="4">
        <v>5160</v>
      </c>
      <c r="C39" s="45"/>
      <c r="D39" s="6"/>
      <c r="E39" s="6" t="s">
        <v>55</v>
      </c>
      <c r="F39" s="5">
        <v>554146</v>
      </c>
      <c r="G39" s="18"/>
      <c r="H39" s="18"/>
      <c r="I39" s="18"/>
      <c r="J39" s="18"/>
      <c r="K39" s="18">
        <v>1</v>
      </c>
      <c r="L39" s="18"/>
      <c r="M39" s="18">
        <v>1</v>
      </c>
      <c r="N39" s="18"/>
      <c r="O39" s="18"/>
      <c r="P39" s="18"/>
      <c r="Q39" s="26">
        <f>F39+(F39*$G$3*G39+F39*$H$3*H39+F39*$I$3*I39+F39*$J$3*J39+F39*$K$3*K39+F39*$L$3*L39+F39*$M$3*M39+F39*$N$3*N39+F39*$O$3*O39)+$P$3*P39</f>
        <v>709306.88</v>
      </c>
      <c r="R39" s="26" t="e">
        <f t="shared" si="6"/>
        <v>#REF!</v>
      </c>
      <c r="S39" s="27" t="e">
        <f t="shared" si="1"/>
        <v>#REF!</v>
      </c>
      <c r="T39" s="33" t="e">
        <f>_xlfn.XLOOKUP(B39,#REF!,#REF!,"NE")</f>
        <v>#REF!</v>
      </c>
      <c r="U39" s="33">
        <v>1</v>
      </c>
      <c r="V39" s="33" t="e">
        <f>_xlfn.XLOOKUP(B39,#REF!,#REF!,"NE")</f>
        <v>#REF!</v>
      </c>
      <c r="W39" s="33" t="e">
        <f t="shared" si="2"/>
        <v>#REF!</v>
      </c>
      <c r="X39" s="33"/>
    </row>
    <row r="40" spans="2:24" ht="17" x14ac:dyDescent="0.15">
      <c r="B40" s="4">
        <v>5180</v>
      </c>
      <c r="C40" s="45"/>
      <c r="D40" s="10" t="s">
        <v>9</v>
      </c>
      <c r="E40" s="10"/>
      <c r="F40" s="20">
        <v>611968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26">
        <f>F40+(F40*$G$3*G40+F40*$H$3*H40+F40*$I$3*I40+F40*$J$3*J40+F40*$K$3*K40+F40*$L$3*L40+F40*$M$3*M40+F40*$N$3*N40+F40*$O$3*O40)+$P$3*P40</f>
        <v>611968</v>
      </c>
      <c r="R40" s="26" t="e">
        <f t="shared" si="6"/>
        <v>#REF!</v>
      </c>
      <c r="S40" s="27" t="e">
        <f t="shared" si="1"/>
        <v>#REF!</v>
      </c>
      <c r="T40" s="33" t="e">
        <f>_xlfn.XLOOKUP(B40,#REF!,#REF!,"NE")</f>
        <v>#REF!</v>
      </c>
      <c r="U40" s="33">
        <v>1</v>
      </c>
      <c r="V40" s="33" t="e">
        <f>_xlfn.XLOOKUP(B40,#REF!,#REF!,"NE")</f>
        <v>#REF!</v>
      </c>
      <c r="W40" s="33" t="e">
        <f t="shared" si="2"/>
        <v>#REF!</v>
      </c>
      <c r="X40" s="33"/>
    </row>
    <row r="41" spans="2:24" ht="17" x14ac:dyDescent="0.15">
      <c r="B41" s="4">
        <v>5180</v>
      </c>
      <c r="C41" s="45"/>
      <c r="D41" s="6"/>
      <c r="E41" s="6" t="s">
        <v>56</v>
      </c>
      <c r="F41" s="5">
        <v>611968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26">
        <f>F41+(F41*$G$3*G41+F41*$H$3*H41+F41*$I$3*I41+F41*$J$3*J41+F41*$K$3*K41+F41*$L$3*L41+F41*$M$3*M41+F41*$N$3*N41+F41*$O$3*O41)+$P$3*P41</f>
        <v>611968</v>
      </c>
      <c r="R41" s="26" t="e">
        <f t="shared" si="6"/>
        <v>#REF!</v>
      </c>
      <c r="S41" s="27" t="e">
        <f t="shared" si="1"/>
        <v>#REF!</v>
      </c>
      <c r="T41" s="33" t="e">
        <f>_xlfn.XLOOKUP(B41,#REF!,#REF!,"NE")</f>
        <v>#REF!</v>
      </c>
      <c r="U41" s="33">
        <v>1</v>
      </c>
      <c r="V41" s="33" t="e">
        <f>_xlfn.XLOOKUP(B41,#REF!,#REF!,"NE")</f>
        <v>#REF!</v>
      </c>
      <c r="W41" s="33" t="e">
        <f t="shared" si="2"/>
        <v>#REF!</v>
      </c>
      <c r="X41" s="33"/>
    </row>
    <row r="42" spans="2:24" ht="17" x14ac:dyDescent="0.15">
      <c r="B42" s="4">
        <v>5180</v>
      </c>
      <c r="C42" s="46"/>
      <c r="D42" s="6"/>
      <c r="E42" s="6" t="s">
        <v>57</v>
      </c>
      <c r="F42" s="5">
        <v>611968</v>
      </c>
      <c r="G42" s="18"/>
      <c r="H42" s="18"/>
      <c r="I42" s="18"/>
      <c r="J42" s="18"/>
      <c r="K42" s="18">
        <v>1</v>
      </c>
      <c r="L42" s="18">
        <v>1</v>
      </c>
      <c r="M42" s="18"/>
      <c r="N42" s="18"/>
      <c r="O42" s="18"/>
      <c r="P42" s="18"/>
      <c r="Q42" s="26">
        <f>F42+(F42*$G$3*G42+F42*$H$3*H42+F42*$I$3*I42+F42*$J$3*J42+F42*$K$3*K42+F42*$L$3*L42+F42*$M$3*M42+F42*$N$3*N42+F42*$O$3*O42)+$P$3*P42</f>
        <v>888516.33920000005</v>
      </c>
      <c r="R42" s="26" t="e">
        <f t="shared" si="6"/>
        <v>#REF!</v>
      </c>
      <c r="S42" s="27" t="e">
        <f t="shared" si="1"/>
        <v>#REF!</v>
      </c>
      <c r="T42" s="33" t="e">
        <f>_xlfn.XLOOKUP(B42,#REF!,#REF!,"NE")</f>
        <v>#REF!</v>
      </c>
      <c r="U42" s="33">
        <v>1</v>
      </c>
      <c r="V42" s="33" t="e">
        <f>_xlfn.XLOOKUP(B42,#REF!,#REF!,"NE")</f>
        <v>#REF!</v>
      </c>
      <c r="W42" s="33" t="e">
        <f t="shared" si="2"/>
        <v>#REF!</v>
      </c>
      <c r="X42" s="33"/>
    </row>
    <row r="43" spans="2:24" ht="17" x14ac:dyDescent="0.15">
      <c r="B43" s="4"/>
      <c r="C43" s="9"/>
      <c r="D43" s="6"/>
      <c r="E43" s="16" t="s">
        <v>58</v>
      </c>
      <c r="F43" s="19" t="s">
        <v>44</v>
      </c>
      <c r="G43" s="18"/>
      <c r="H43" s="21">
        <v>0</v>
      </c>
      <c r="I43" s="18"/>
      <c r="J43" s="18"/>
      <c r="K43" s="18"/>
      <c r="L43" s="18"/>
      <c r="M43" s="18"/>
      <c r="N43" s="18"/>
      <c r="O43" s="18"/>
      <c r="P43" s="18"/>
      <c r="Q43" s="26"/>
      <c r="R43" s="26"/>
      <c r="S43" s="27"/>
      <c r="T43" s="33" t="e">
        <f>_xlfn.XLOOKUP(B43,#REF!,#REF!,"NE")</f>
        <v>#REF!</v>
      </c>
      <c r="U43" s="33">
        <v>1</v>
      </c>
      <c r="V43" s="33" t="e">
        <f>_xlfn.XLOOKUP(B43,#REF!,#REF!,"NE")</f>
        <v>#REF!</v>
      </c>
      <c r="W43" s="33" t="e">
        <f t="shared" si="2"/>
        <v>#REF!</v>
      </c>
      <c r="X43" s="33"/>
    </row>
    <row r="44" spans="2:24" ht="17" x14ac:dyDescent="0.15">
      <c r="B44" s="4">
        <v>5180</v>
      </c>
      <c r="C44" s="9"/>
      <c r="D44" s="6"/>
      <c r="E44" s="29" t="s">
        <v>133</v>
      </c>
      <c r="F44" s="5">
        <v>611968</v>
      </c>
      <c r="G44" s="18"/>
      <c r="H44" s="21"/>
      <c r="I44" s="18"/>
      <c r="J44" s="18"/>
      <c r="K44" s="18"/>
      <c r="L44" s="18"/>
      <c r="M44" s="18">
        <v>1</v>
      </c>
      <c r="N44" s="18"/>
      <c r="O44" s="18"/>
      <c r="P44" s="18"/>
      <c r="Q44" s="26">
        <f>F44+(F44*$G$3*G44+F44*$H$3*H44+F44*$I$3*I44+F44*$J$3*J44+F44*$K$3*K44+F44*$L$3*L44+F44*$M$3*M44+F44*$N$3*N44+F44*$O$3*O44)+$P$3*P44</f>
        <v>673164.80000000005</v>
      </c>
      <c r="R44" s="26" t="e">
        <f t="shared" ref="R44:R46" si="7">ROUND(U44*T44*V44/100,0)</f>
        <v>#REF!</v>
      </c>
      <c r="S44" s="27" t="e">
        <f t="shared" ref="S44" si="8">Q44+R44</f>
        <v>#REF!</v>
      </c>
      <c r="T44" s="33" t="e">
        <f>_xlfn.XLOOKUP(B44,#REF!,#REF!,"NE")</f>
        <v>#REF!</v>
      </c>
      <c r="U44" s="33">
        <v>1</v>
      </c>
      <c r="V44" s="33" t="e">
        <f>_xlfn.XLOOKUP(B44,#REF!,#REF!,"NE")</f>
        <v>#REF!</v>
      </c>
      <c r="W44" s="33" t="e">
        <f t="shared" si="2"/>
        <v>#REF!</v>
      </c>
      <c r="X44" s="33"/>
    </row>
    <row r="45" spans="2:24" ht="17" x14ac:dyDescent="0.15">
      <c r="B45" s="4">
        <v>5200</v>
      </c>
      <c r="C45" s="4"/>
      <c r="D45" s="10" t="s">
        <v>10</v>
      </c>
      <c r="E45" s="10"/>
      <c r="F45" s="20">
        <v>730153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26">
        <f>F45+(F45*$G$3*G45+F45*$H$3*H45+F45*$I$3*I45+F45*$J$3*J45+F45*$K$3*K45+F45*$L$3*L45+F45*$M$3*M45+F45*$N$3*N45+F45*$O$3*O45)+$P$3*P45</f>
        <v>730153</v>
      </c>
      <c r="R45" s="26" t="e">
        <f t="shared" si="7"/>
        <v>#REF!</v>
      </c>
      <c r="S45" s="27" t="e">
        <f t="shared" si="1"/>
        <v>#REF!</v>
      </c>
      <c r="T45" s="33" t="e">
        <f>_xlfn.XLOOKUP(B45,#REF!,#REF!,"NE")</f>
        <v>#REF!</v>
      </c>
      <c r="U45" s="33">
        <v>1</v>
      </c>
      <c r="V45" s="33" t="e">
        <f>_xlfn.XLOOKUP(B45,#REF!,#REF!,"NE")</f>
        <v>#REF!</v>
      </c>
      <c r="W45" s="33" t="e">
        <f t="shared" si="2"/>
        <v>#REF!</v>
      </c>
      <c r="X45" s="33"/>
    </row>
    <row r="46" spans="2:24" ht="17" x14ac:dyDescent="0.15">
      <c r="B46" s="4">
        <v>5200</v>
      </c>
      <c r="C46" s="4"/>
      <c r="D46" s="6"/>
      <c r="E46" s="6" t="s">
        <v>59</v>
      </c>
      <c r="F46" s="5">
        <v>730153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26">
        <f>F46+(F46*$G$3*G46+F46*$H$3*H46+F46*$I$3*I46+F46*$J$3*J46+F46*$K$3*K46+F46*$L$3*L46+F46*$M$3*M46+F46*$N$3*N46+F46*$O$3*O46)+$P$3*P46</f>
        <v>730153</v>
      </c>
      <c r="R46" s="26" t="e">
        <f t="shared" si="7"/>
        <v>#REF!</v>
      </c>
      <c r="S46" s="27" t="e">
        <f t="shared" si="1"/>
        <v>#REF!</v>
      </c>
      <c r="T46" s="33" t="e">
        <f>_xlfn.XLOOKUP(B46,#REF!,#REF!,"NE")</f>
        <v>#REF!</v>
      </c>
      <c r="U46" s="33">
        <v>1</v>
      </c>
      <c r="V46" s="33" t="e">
        <f>_xlfn.XLOOKUP(B46,#REF!,#REF!,"NE")</f>
        <v>#REF!</v>
      </c>
      <c r="W46" s="33" t="e">
        <f t="shared" si="2"/>
        <v>#REF!</v>
      </c>
      <c r="X46" s="33"/>
    </row>
    <row r="47" spans="2:24" ht="17" x14ac:dyDescent="0.15">
      <c r="B47" s="4"/>
      <c r="C47" s="4"/>
      <c r="D47" s="6"/>
      <c r="E47" s="16" t="s">
        <v>60</v>
      </c>
      <c r="F47" s="19" t="s">
        <v>44</v>
      </c>
      <c r="G47" s="21"/>
      <c r="H47" s="21">
        <v>0</v>
      </c>
      <c r="I47" s="18"/>
      <c r="J47" s="18"/>
      <c r="K47" s="18"/>
      <c r="L47" s="18"/>
      <c r="M47" s="18"/>
      <c r="N47" s="18"/>
      <c r="O47" s="18"/>
      <c r="P47" s="18"/>
      <c r="Q47" s="26"/>
      <c r="R47" s="26"/>
      <c r="S47" s="27"/>
      <c r="T47" s="33" t="e">
        <f>_xlfn.XLOOKUP(B47,#REF!,#REF!,"NE")</f>
        <v>#REF!</v>
      </c>
      <c r="U47" s="33">
        <v>1</v>
      </c>
      <c r="V47" s="33" t="e">
        <f>_xlfn.XLOOKUP(B47,#REF!,#REF!,"NE")</f>
        <v>#REF!</v>
      </c>
      <c r="W47" s="33" t="e">
        <f t="shared" si="2"/>
        <v>#REF!</v>
      </c>
      <c r="X47" s="33"/>
    </row>
    <row r="48" spans="2:24" ht="17" x14ac:dyDescent="0.15">
      <c r="B48" s="4"/>
      <c r="C48" s="4"/>
      <c r="D48" s="6"/>
      <c r="E48" s="16" t="s">
        <v>61</v>
      </c>
      <c r="F48" s="19" t="s">
        <v>44</v>
      </c>
      <c r="G48" s="21">
        <v>0</v>
      </c>
      <c r="H48" s="18"/>
      <c r="I48" s="18"/>
      <c r="J48" s="18"/>
      <c r="K48" s="18"/>
      <c r="L48" s="18"/>
      <c r="M48" s="18"/>
      <c r="N48" s="18"/>
      <c r="O48" s="21">
        <v>0</v>
      </c>
      <c r="P48" s="18"/>
      <c r="Q48" s="26"/>
      <c r="R48" s="26"/>
      <c r="S48" s="27"/>
      <c r="T48" s="33" t="e">
        <f>_xlfn.XLOOKUP(B48,#REF!,#REF!,"NE")</f>
        <v>#REF!</v>
      </c>
      <c r="U48" s="33">
        <v>1</v>
      </c>
      <c r="V48" s="33" t="e">
        <f>_xlfn.XLOOKUP(B48,#REF!,#REF!,"NE")</f>
        <v>#REF!</v>
      </c>
      <c r="W48" s="33" t="e">
        <f t="shared" si="2"/>
        <v>#REF!</v>
      </c>
      <c r="X48" s="33"/>
    </row>
    <row r="49" spans="2:24" ht="17" x14ac:dyDescent="0.15">
      <c r="B49" s="4"/>
      <c r="C49" s="4"/>
      <c r="D49" s="6"/>
      <c r="E49" s="16" t="s">
        <v>62</v>
      </c>
      <c r="F49" s="19" t="s">
        <v>44</v>
      </c>
      <c r="G49" s="21">
        <v>0</v>
      </c>
      <c r="H49" s="21">
        <v>0</v>
      </c>
      <c r="I49" s="18"/>
      <c r="J49" s="18"/>
      <c r="K49" s="18"/>
      <c r="L49" s="18"/>
      <c r="M49" s="18"/>
      <c r="N49" s="18"/>
      <c r="O49" s="21">
        <v>0</v>
      </c>
      <c r="P49" s="18"/>
      <c r="Q49" s="26"/>
      <c r="R49" s="26"/>
      <c r="S49" s="27"/>
      <c r="T49" s="33" t="e">
        <f>_xlfn.XLOOKUP(B49,#REF!,#REF!,"NE")</f>
        <v>#REF!</v>
      </c>
      <c r="U49" s="33">
        <v>1</v>
      </c>
      <c r="V49" s="33" t="e">
        <f>_xlfn.XLOOKUP(B49,#REF!,#REF!,"NE")</f>
        <v>#REF!</v>
      </c>
      <c r="W49" s="33" t="e">
        <f t="shared" si="2"/>
        <v>#REF!</v>
      </c>
      <c r="X49" s="33"/>
    </row>
    <row r="50" spans="2:24" ht="17" x14ac:dyDescent="0.15">
      <c r="B50" s="4"/>
      <c r="C50" s="4"/>
      <c r="D50" s="6"/>
      <c r="E50" s="16" t="s">
        <v>63</v>
      </c>
      <c r="F50" s="19" t="s">
        <v>44</v>
      </c>
      <c r="G50" s="21">
        <v>0</v>
      </c>
      <c r="H50" s="18"/>
      <c r="I50" s="18"/>
      <c r="J50" s="18"/>
      <c r="K50" s="18"/>
      <c r="L50" s="18"/>
      <c r="M50" s="18"/>
      <c r="N50" s="18"/>
      <c r="O50" s="18"/>
      <c r="P50" s="18"/>
      <c r="Q50" s="26"/>
      <c r="R50" s="26"/>
      <c r="S50" s="27"/>
      <c r="T50" s="33" t="e">
        <f>_xlfn.XLOOKUP(B50,#REF!,#REF!,"NE")</f>
        <v>#REF!</v>
      </c>
      <c r="U50" s="33">
        <v>1</v>
      </c>
      <c r="V50" s="33" t="e">
        <f>_xlfn.XLOOKUP(B50,#REF!,#REF!,"NE")</f>
        <v>#REF!</v>
      </c>
      <c r="W50" s="33" t="e">
        <f t="shared" si="2"/>
        <v>#REF!</v>
      </c>
      <c r="X50" s="33"/>
    </row>
    <row r="51" spans="2:24" ht="17" x14ac:dyDescent="0.15">
      <c r="B51" s="4"/>
      <c r="C51" s="4"/>
      <c r="D51" s="6"/>
      <c r="E51" s="16" t="s">
        <v>64</v>
      </c>
      <c r="F51" s="19" t="s">
        <v>44</v>
      </c>
      <c r="G51" s="21">
        <v>0</v>
      </c>
      <c r="H51" s="18"/>
      <c r="I51" s="18"/>
      <c r="J51" s="18"/>
      <c r="K51" s="18"/>
      <c r="L51" s="18"/>
      <c r="M51" s="18"/>
      <c r="N51" s="18"/>
      <c r="O51" s="18"/>
      <c r="P51" s="18"/>
      <c r="Q51" s="26"/>
      <c r="R51" s="26"/>
      <c r="S51" s="27"/>
      <c r="T51" s="33" t="e">
        <f>_xlfn.XLOOKUP(B51,#REF!,#REF!,"NE")</f>
        <v>#REF!</v>
      </c>
      <c r="U51" s="33">
        <v>1</v>
      </c>
      <c r="V51" s="33" t="e">
        <f>_xlfn.XLOOKUP(B51,#REF!,#REF!,"NE")</f>
        <v>#REF!</v>
      </c>
      <c r="W51" s="33" t="e">
        <f t="shared" si="2"/>
        <v>#REF!</v>
      </c>
      <c r="X51" s="33"/>
    </row>
    <row r="52" spans="2:24" ht="17" x14ac:dyDescent="0.15">
      <c r="B52" s="4"/>
      <c r="C52" s="4"/>
      <c r="D52" s="6"/>
      <c r="E52" s="16" t="s">
        <v>65</v>
      </c>
      <c r="F52" s="19" t="s">
        <v>44</v>
      </c>
      <c r="G52" s="21">
        <v>0</v>
      </c>
      <c r="H52" s="18"/>
      <c r="I52" s="18"/>
      <c r="J52" s="18"/>
      <c r="K52" s="18"/>
      <c r="L52" s="18"/>
      <c r="M52" s="21">
        <v>0</v>
      </c>
      <c r="N52" s="18"/>
      <c r="O52" s="18"/>
      <c r="P52" s="18"/>
      <c r="Q52" s="26"/>
      <c r="R52" s="26"/>
      <c r="S52" s="27"/>
      <c r="T52" s="33" t="e">
        <f>_xlfn.XLOOKUP(B52,#REF!,#REF!,"NE")</f>
        <v>#REF!</v>
      </c>
      <c r="U52" s="33">
        <v>1</v>
      </c>
      <c r="V52" s="33" t="e">
        <f>_xlfn.XLOOKUP(B52,#REF!,#REF!,"NE")</f>
        <v>#REF!</v>
      </c>
      <c r="W52" s="33" t="e">
        <f t="shared" si="2"/>
        <v>#REF!</v>
      </c>
      <c r="X52" s="33"/>
    </row>
    <row r="53" spans="2:24" ht="19.5" customHeight="1" x14ac:dyDescent="0.15">
      <c r="B53" s="4">
        <v>5200</v>
      </c>
      <c r="C53" s="4"/>
      <c r="D53" s="6"/>
      <c r="E53" s="6" t="s">
        <v>66</v>
      </c>
      <c r="F53" s="5">
        <v>730153</v>
      </c>
      <c r="G53" s="21"/>
      <c r="H53" s="18"/>
      <c r="I53" s="18"/>
      <c r="J53" s="18"/>
      <c r="K53" s="18"/>
      <c r="L53" s="18"/>
      <c r="M53" s="18">
        <v>1</v>
      </c>
      <c r="N53" s="18"/>
      <c r="O53" s="18"/>
      <c r="P53" s="18"/>
      <c r="Q53" s="26">
        <f>F53+(F53*$G$3*G53+F53*$H$3*H53+F53*$I$3*I53+F53*$J$3*J53+F53*$K$3*K53+F53*$L$3*L53+F53*$M$3*M53+F53*$N$3*N53+F53*$O$3*O53)+$P$3*P53</f>
        <v>803168.3</v>
      </c>
      <c r="R53" s="26" t="e">
        <f t="shared" ref="R53" si="9">ROUND(U53*T53*V53/100,0)</f>
        <v>#REF!</v>
      </c>
      <c r="S53" s="27" t="e">
        <f t="shared" si="1"/>
        <v>#REF!</v>
      </c>
      <c r="T53" s="33" t="e">
        <f>_xlfn.XLOOKUP(B53,#REF!,#REF!,"NE")</f>
        <v>#REF!</v>
      </c>
      <c r="U53" s="33">
        <v>1</v>
      </c>
      <c r="V53" s="33" t="e">
        <f>_xlfn.XLOOKUP(B53,#REF!,#REF!,"NE")</f>
        <v>#REF!</v>
      </c>
      <c r="W53" s="33" t="e">
        <f t="shared" si="2"/>
        <v>#REF!</v>
      </c>
      <c r="X53" s="33"/>
    </row>
    <row r="54" spans="2:24" ht="17" x14ac:dyDescent="0.15">
      <c r="B54" s="4"/>
      <c r="C54" s="4"/>
      <c r="D54" s="6"/>
      <c r="E54" s="16" t="s">
        <v>67</v>
      </c>
      <c r="F54" s="19" t="s">
        <v>44</v>
      </c>
      <c r="G54" s="21">
        <v>0</v>
      </c>
      <c r="H54" s="18"/>
      <c r="I54" s="18"/>
      <c r="J54" s="18"/>
      <c r="K54" s="18"/>
      <c r="L54" s="18"/>
      <c r="M54" s="18"/>
      <c r="N54" s="18"/>
      <c r="O54" s="18"/>
      <c r="P54" s="18"/>
      <c r="Q54" s="26"/>
      <c r="R54" s="26"/>
      <c r="S54" s="27"/>
      <c r="T54" s="33" t="e">
        <f>_xlfn.XLOOKUP(B54,#REF!,#REF!,"NE")</f>
        <v>#REF!</v>
      </c>
      <c r="U54" s="33">
        <v>1</v>
      </c>
      <c r="V54" s="33" t="e">
        <f>_xlfn.XLOOKUP(B54,#REF!,#REF!,"NE")</f>
        <v>#REF!</v>
      </c>
      <c r="W54" s="33" t="e">
        <f t="shared" si="2"/>
        <v>#REF!</v>
      </c>
      <c r="X54" s="33"/>
    </row>
    <row r="55" spans="2:24" ht="17" x14ac:dyDescent="0.15">
      <c r="B55" s="4"/>
      <c r="C55" s="4"/>
      <c r="D55" s="6"/>
      <c r="E55" s="16" t="s">
        <v>68</v>
      </c>
      <c r="F55" s="19" t="s">
        <v>44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26"/>
      <c r="R55" s="26"/>
      <c r="S55" s="27"/>
      <c r="T55" s="33" t="e">
        <f>_xlfn.XLOOKUP(B55,#REF!,#REF!,"NE")</f>
        <v>#REF!</v>
      </c>
      <c r="U55" s="33">
        <v>1</v>
      </c>
      <c r="V55" s="33" t="e">
        <f>_xlfn.XLOOKUP(B55,#REF!,#REF!,"NE")</f>
        <v>#REF!</v>
      </c>
      <c r="W55" s="33" t="e">
        <f t="shared" si="2"/>
        <v>#REF!</v>
      </c>
      <c r="X55" s="33"/>
    </row>
    <row r="56" spans="2:24" ht="17" x14ac:dyDescent="0.15">
      <c r="B56" s="4">
        <v>5220</v>
      </c>
      <c r="C56" s="4"/>
      <c r="D56" s="10" t="s">
        <v>11</v>
      </c>
      <c r="E56" s="10"/>
      <c r="F56" s="20">
        <v>827260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26">
        <f t="shared" ref="Q56:Q67" si="10">F56+(F56*$G$3*G56+F56*$H$3*H56+F56*$I$3*I56+F56*$J$3*J56+F56*$K$3*K56+F56*$L$3*L56+F56*$M$3*M56+F56*$N$3*N56+F56*$O$3*O56)+$P$3*P56</f>
        <v>827260</v>
      </c>
      <c r="R56" s="26" t="e">
        <f t="shared" ref="R56:R67" si="11">ROUND(U56*T56*V56/100,0)</f>
        <v>#REF!</v>
      </c>
      <c r="S56" s="27" t="e">
        <f t="shared" si="1"/>
        <v>#REF!</v>
      </c>
      <c r="T56" s="33" t="e">
        <f>_xlfn.XLOOKUP(B56,#REF!,#REF!,"NE")</f>
        <v>#REF!</v>
      </c>
      <c r="U56" s="33">
        <v>1</v>
      </c>
      <c r="V56" s="33" t="e">
        <f>_xlfn.XLOOKUP(B56,#REF!,#REF!,"NE")</f>
        <v>#REF!</v>
      </c>
      <c r="W56" s="33" t="e">
        <f t="shared" si="2"/>
        <v>#REF!</v>
      </c>
      <c r="X56" s="33"/>
    </row>
    <row r="57" spans="2:24" ht="17" x14ac:dyDescent="0.15">
      <c r="B57" s="4">
        <v>5220</v>
      </c>
      <c r="C57" s="4"/>
      <c r="D57" s="6"/>
      <c r="E57" s="6" t="s">
        <v>69</v>
      </c>
      <c r="F57" s="5">
        <v>827260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26">
        <f t="shared" si="10"/>
        <v>827260</v>
      </c>
      <c r="R57" s="26" t="e">
        <f t="shared" si="11"/>
        <v>#REF!</v>
      </c>
      <c r="S57" s="27" t="e">
        <f t="shared" si="1"/>
        <v>#REF!</v>
      </c>
      <c r="T57" s="33" t="e">
        <f>_xlfn.XLOOKUP(B57,#REF!,#REF!,"NE")</f>
        <v>#REF!</v>
      </c>
      <c r="U57" s="33">
        <v>1</v>
      </c>
      <c r="V57" s="33" t="e">
        <f>_xlfn.XLOOKUP(B57,#REF!,#REF!,"NE")</f>
        <v>#REF!</v>
      </c>
      <c r="W57" s="33" t="e">
        <f t="shared" si="2"/>
        <v>#REF!</v>
      </c>
      <c r="X57" s="33"/>
    </row>
    <row r="58" spans="2:24" ht="17" x14ac:dyDescent="0.15">
      <c r="B58" s="4">
        <v>5220</v>
      </c>
      <c r="C58" s="4"/>
      <c r="D58" s="6"/>
      <c r="E58" s="6" t="s">
        <v>70</v>
      </c>
      <c r="F58" s="5">
        <v>827260</v>
      </c>
      <c r="G58" s="18">
        <v>1</v>
      </c>
      <c r="H58" s="18"/>
      <c r="I58" s="18"/>
      <c r="J58" s="18"/>
      <c r="K58" s="18"/>
      <c r="L58" s="18"/>
      <c r="M58" s="18"/>
      <c r="N58" s="18"/>
      <c r="O58" s="18"/>
      <c r="P58" s="18"/>
      <c r="Q58" s="26">
        <f t="shared" si="10"/>
        <v>1034075</v>
      </c>
      <c r="R58" s="26" t="e">
        <f t="shared" si="11"/>
        <v>#REF!</v>
      </c>
      <c r="S58" s="27" t="e">
        <f t="shared" si="1"/>
        <v>#REF!</v>
      </c>
      <c r="T58" s="33" t="e">
        <f>_xlfn.XLOOKUP(B58,#REF!,#REF!,"NE")</f>
        <v>#REF!</v>
      </c>
      <c r="U58" s="33">
        <v>1</v>
      </c>
      <c r="V58" s="33" t="e">
        <f>_xlfn.XLOOKUP(B58,#REF!,#REF!,"NE")</f>
        <v>#REF!</v>
      </c>
      <c r="W58" s="33" t="e">
        <f t="shared" si="2"/>
        <v>#REF!</v>
      </c>
      <c r="X58" s="33"/>
    </row>
    <row r="59" spans="2:24" ht="17" x14ac:dyDescent="0.15">
      <c r="B59" s="4">
        <v>5220</v>
      </c>
      <c r="C59" s="4"/>
      <c r="D59" s="6"/>
      <c r="E59" s="6" t="s">
        <v>71</v>
      </c>
      <c r="F59" s="5">
        <v>827260</v>
      </c>
      <c r="G59" s="18"/>
      <c r="H59" s="18">
        <v>1</v>
      </c>
      <c r="I59" s="18"/>
      <c r="J59" s="18"/>
      <c r="K59" s="18"/>
      <c r="L59" s="18"/>
      <c r="M59" s="18"/>
      <c r="N59" s="18"/>
      <c r="O59" s="18"/>
      <c r="P59" s="18"/>
      <c r="Q59" s="26">
        <f t="shared" si="10"/>
        <v>1075438</v>
      </c>
      <c r="R59" s="26" t="e">
        <f t="shared" si="11"/>
        <v>#REF!</v>
      </c>
      <c r="S59" s="27" t="e">
        <f t="shared" si="1"/>
        <v>#REF!</v>
      </c>
      <c r="T59" s="33" t="e">
        <f>_xlfn.XLOOKUP(B59,#REF!,#REF!,"NE")</f>
        <v>#REF!</v>
      </c>
      <c r="U59" s="33">
        <v>1</v>
      </c>
      <c r="V59" s="33" t="e">
        <f>_xlfn.XLOOKUP(B59,#REF!,#REF!,"NE")</f>
        <v>#REF!</v>
      </c>
      <c r="W59" s="33" t="e">
        <f t="shared" si="2"/>
        <v>#REF!</v>
      </c>
      <c r="X59" s="33"/>
    </row>
    <row r="60" spans="2:24" ht="17" x14ac:dyDescent="0.15">
      <c r="B60" s="4">
        <v>5220</v>
      </c>
      <c r="C60" s="4"/>
      <c r="D60" s="6"/>
      <c r="E60" s="6" t="s">
        <v>72</v>
      </c>
      <c r="F60" s="5">
        <v>827260</v>
      </c>
      <c r="G60" s="18"/>
      <c r="H60" s="18"/>
      <c r="I60" s="18"/>
      <c r="J60" s="18">
        <v>1</v>
      </c>
      <c r="K60" s="18"/>
      <c r="L60" s="18"/>
      <c r="M60" s="18"/>
      <c r="N60" s="18"/>
      <c r="O60" s="18"/>
      <c r="P60" s="18"/>
      <c r="Q60" s="26">
        <f t="shared" si="10"/>
        <v>1034075</v>
      </c>
      <c r="R60" s="26" t="e">
        <f t="shared" si="11"/>
        <v>#REF!</v>
      </c>
      <c r="S60" s="27" t="e">
        <f t="shared" si="1"/>
        <v>#REF!</v>
      </c>
      <c r="T60" s="33" t="e">
        <f>_xlfn.XLOOKUP(B60,#REF!,#REF!,"NE")</f>
        <v>#REF!</v>
      </c>
      <c r="U60" s="33">
        <v>1</v>
      </c>
      <c r="V60" s="33" t="e">
        <f>_xlfn.XLOOKUP(B60,#REF!,#REF!,"NE")</f>
        <v>#REF!</v>
      </c>
      <c r="W60" s="33" t="e">
        <f t="shared" si="2"/>
        <v>#REF!</v>
      </c>
      <c r="X60" s="33"/>
    </row>
    <row r="61" spans="2:24" ht="17" x14ac:dyDescent="0.15">
      <c r="B61" s="4">
        <v>5220</v>
      </c>
      <c r="C61" s="4"/>
      <c r="D61" s="6"/>
      <c r="E61" s="6" t="s">
        <v>73</v>
      </c>
      <c r="F61" s="5">
        <v>827260</v>
      </c>
      <c r="G61" s="18">
        <v>1</v>
      </c>
      <c r="H61" s="18"/>
      <c r="I61" s="18"/>
      <c r="J61" s="18">
        <v>1</v>
      </c>
      <c r="K61" s="18"/>
      <c r="L61" s="18"/>
      <c r="M61" s="18"/>
      <c r="N61" s="18"/>
      <c r="O61" s="18"/>
      <c r="P61" s="18"/>
      <c r="Q61" s="26">
        <f t="shared" si="10"/>
        <v>1240890</v>
      </c>
      <c r="R61" s="26" t="e">
        <f t="shared" si="11"/>
        <v>#REF!</v>
      </c>
      <c r="S61" s="27" t="e">
        <f t="shared" si="1"/>
        <v>#REF!</v>
      </c>
      <c r="T61" s="33" t="e">
        <f>_xlfn.XLOOKUP(B61,#REF!,#REF!,"NE")</f>
        <v>#REF!</v>
      </c>
      <c r="U61" s="33">
        <v>1</v>
      </c>
      <c r="V61" s="33" t="e">
        <f>_xlfn.XLOOKUP(B61,#REF!,#REF!,"NE")</f>
        <v>#REF!</v>
      </c>
      <c r="W61" s="33" t="e">
        <f t="shared" si="2"/>
        <v>#REF!</v>
      </c>
      <c r="X61" s="33"/>
    </row>
    <row r="62" spans="2:24" ht="34" x14ac:dyDescent="0.15">
      <c r="B62" s="4">
        <v>5220</v>
      </c>
      <c r="C62" s="4"/>
      <c r="D62" s="6"/>
      <c r="E62" s="6" t="s">
        <v>90</v>
      </c>
      <c r="F62" s="5">
        <v>827260</v>
      </c>
      <c r="G62" s="18">
        <v>1</v>
      </c>
      <c r="H62" s="18"/>
      <c r="I62" s="18"/>
      <c r="J62" s="18">
        <v>1</v>
      </c>
      <c r="K62" s="18"/>
      <c r="L62" s="18"/>
      <c r="M62" s="18">
        <v>1</v>
      </c>
      <c r="N62" s="18"/>
      <c r="O62" s="18"/>
      <c r="P62" s="18"/>
      <c r="Q62" s="26">
        <f t="shared" si="10"/>
        <v>1323616</v>
      </c>
      <c r="R62" s="26" t="e">
        <f t="shared" si="11"/>
        <v>#REF!</v>
      </c>
      <c r="S62" s="27" t="e">
        <f t="shared" si="1"/>
        <v>#REF!</v>
      </c>
      <c r="T62" s="33" t="e">
        <f>_xlfn.XLOOKUP(B62,#REF!,#REF!,"NE")</f>
        <v>#REF!</v>
      </c>
      <c r="U62" s="33">
        <v>1</v>
      </c>
      <c r="V62" s="33" t="e">
        <f>_xlfn.XLOOKUP(B62,#REF!,#REF!,"NE")</f>
        <v>#REF!</v>
      </c>
      <c r="W62" s="33" t="e">
        <f t="shared" si="2"/>
        <v>#REF!</v>
      </c>
      <c r="X62" s="33"/>
    </row>
    <row r="63" spans="2:24" ht="34" x14ac:dyDescent="0.15">
      <c r="B63" s="4">
        <v>5220</v>
      </c>
      <c r="C63" s="4"/>
      <c r="D63" s="6"/>
      <c r="E63" s="6" t="s">
        <v>89</v>
      </c>
      <c r="F63" s="5">
        <v>827260</v>
      </c>
      <c r="G63" s="18">
        <v>1</v>
      </c>
      <c r="H63" s="18"/>
      <c r="I63" s="18"/>
      <c r="J63" s="18"/>
      <c r="K63" s="18"/>
      <c r="L63" s="18"/>
      <c r="M63" s="18">
        <v>1</v>
      </c>
      <c r="N63" s="18"/>
      <c r="O63" s="18"/>
      <c r="P63" s="18"/>
      <c r="Q63" s="26">
        <f t="shared" si="10"/>
        <v>1116801</v>
      </c>
      <c r="R63" s="26" t="e">
        <f t="shared" si="11"/>
        <v>#REF!</v>
      </c>
      <c r="S63" s="27" t="e">
        <f t="shared" si="1"/>
        <v>#REF!</v>
      </c>
      <c r="T63" s="33" t="e">
        <f>_xlfn.XLOOKUP(B63,#REF!,#REF!,"NE")</f>
        <v>#REF!</v>
      </c>
      <c r="U63" s="33">
        <v>1</v>
      </c>
      <c r="V63" s="33" t="e">
        <f>_xlfn.XLOOKUP(B63,#REF!,#REF!,"NE")</f>
        <v>#REF!</v>
      </c>
      <c r="W63" s="33" t="e">
        <f t="shared" si="2"/>
        <v>#REF!</v>
      </c>
      <c r="X63" s="33"/>
    </row>
    <row r="64" spans="2:24" ht="17" x14ac:dyDescent="0.15">
      <c r="B64" s="4">
        <v>5240</v>
      </c>
      <c r="C64" s="4"/>
      <c r="D64" s="10" t="s">
        <v>12</v>
      </c>
      <c r="E64" s="10"/>
      <c r="F64" s="20">
        <v>918960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26">
        <f t="shared" si="10"/>
        <v>918960</v>
      </c>
      <c r="R64" s="26" t="e">
        <f t="shared" si="11"/>
        <v>#REF!</v>
      </c>
      <c r="S64" s="27" t="e">
        <f t="shared" si="1"/>
        <v>#REF!</v>
      </c>
      <c r="T64" s="33" t="e">
        <f>_xlfn.XLOOKUP(B64,#REF!,#REF!,"NE")</f>
        <v>#REF!</v>
      </c>
      <c r="U64" s="33">
        <v>2</v>
      </c>
      <c r="V64" s="33" t="e">
        <f>_xlfn.XLOOKUP(B64,#REF!,#REF!,"NE")</f>
        <v>#REF!</v>
      </c>
      <c r="W64" s="33" t="e">
        <f t="shared" si="2"/>
        <v>#REF!</v>
      </c>
      <c r="X64" s="33"/>
    </row>
    <row r="65" spans="2:24" ht="17" x14ac:dyDescent="0.15">
      <c r="B65" s="4">
        <v>5240</v>
      </c>
      <c r="C65" s="4"/>
      <c r="D65" s="6"/>
      <c r="E65" s="22" t="s">
        <v>92</v>
      </c>
      <c r="F65" s="5">
        <v>918960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26">
        <f t="shared" si="10"/>
        <v>918960</v>
      </c>
      <c r="R65" s="26" t="e">
        <f t="shared" si="11"/>
        <v>#REF!</v>
      </c>
      <c r="S65" s="27" t="e">
        <f t="shared" si="1"/>
        <v>#REF!</v>
      </c>
      <c r="T65" s="33" t="e">
        <f>_xlfn.XLOOKUP(B65,#REF!,#REF!,"NE")</f>
        <v>#REF!</v>
      </c>
      <c r="U65" s="33">
        <v>2</v>
      </c>
      <c r="V65" s="33" t="e">
        <f>_xlfn.XLOOKUP(B65,#REF!,#REF!,"NE")</f>
        <v>#REF!</v>
      </c>
      <c r="W65" s="33" t="e">
        <f t="shared" si="2"/>
        <v>#REF!</v>
      </c>
      <c r="X65" s="33"/>
    </row>
    <row r="66" spans="2:24" ht="17" x14ac:dyDescent="0.15">
      <c r="B66" s="4">
        <v>5240</v>
      </c>
      <c r="C66" s="4"/>
      <c r="D66" s="6"/>
      <c r="E66" s="6" t="s">
        <v>74</v>
      </c>
      <c r="F66" s="5">
        <v>918960</v>
      </c>
      <c r="G66" s="18"/>
      <c r="H66" s="18"/>
      <c r="I66" s="18"/>
      <c r="J66" s="18"/>
      <c r="K66" s="18"/>
      <c r="L66" s="18"/>
      <c r="M66" s="18"/>
      <c r="N66" s="18"/>
      <c r="O66" s="18"/>
      <c r="P66" s="18">
        <v>1</v>
      </c>
      <c r="Q66" s="26">
        <f t="shared" si="10"/>
        <v>1418960</v>
      </c>
      <c r="R66" s="26" t="e">
        <f t="shared" si="11"/>
        <v>#REF!</v>
      </c>
      <c r="S66" s="27" t="e">
        <f t="shared" si="1"/>
        <v>#REF!</v>
      </c>
      <c r="T66" s="33" t="e">
        <f>_xlfn.XLOOKUP(B66,#REF!,#REF!,"NE")</f>
        <v>#REF!</v>
      </c>
      <c r="U66" s="33">
        <v>2</v>
      </c>
      <c r="V66" s="33" t="e">
        <f>_xlfn.XLOOKUP(B66,#REF!,#REF!,"NE")</f>
        <v>#REF!</v>
      </c>
      <c r="W66" s="33" t="e">
        <f t="shared" si="2"/>
        <v>#REF!</v>
      </c>
      <c r="X66" s="33"/>
    </row>
    <row r="67" spans="2:24" ht="17" x14ac:dyDescent="0.15">
      <c r="B67" s="4">
        <v>5240</v>
      </c>
      <c r="C67" s="4"/>
      <c r="D67" s="6"/>
      <c r="E67" s="6" t="s">
        <v>75</v>
      </c>
      <c r="F67" s="5">
        <v>918960</v>
      </c>
      <c r="G67" s="18"/>
      <c r="H67" s="18"/>
      <c r="I67" s="18"/>
      <c r="J67" s="18">
        <v>1</v>
      </c>
      <c r="K67" s="18"/>
      <c r="L67" s="18"/>
      <c r="M67" s="18"/>
      <c r="N67" s="18"/>
      <c r="O67" s="18"/>
      <c r="P67" s="18">
        <v>1</v>
      </c>
      <c r="Q67" s="26">
        <f t="shared" si="10"/>
        <v>1648700</v>
      </c>
      <c r="R67" s="26" t="e">
        <f t="shared" si="11"/>
        <v>#REF!</v>
      </c>
      <c r="S67" s="27" t="e">
        <f t="shared" si="1"/>
        <v>#REF!</v>
      </c>
      <c r="T67" s="33" t="e">
        <f>_xlfn.XLOOKUP(B67,#REF!,#REF!,"NE")</f>
        <v>#REF!</v>
      </c>
      <c r="U67" s="33">
        <v>2</v>
      </c>
      <c r="V67" s="33" t="e">
        <f>_xlfn.XLOOKUP(B67,#REF!,#REF!,"NE")</f>
        <v>#REF!</v>
      </c>
      <c r="W67" s="33" t="e">
        <f t="shared" si="2"/>
        <v>#REF!</v>
      </c>
      <c r="X67" s="33"/>
    </row>
    <row r="68" spans="2:24" ht="17" x14ac:dyDescent="0.15">
      <c r="B68" s="4"/>
      <c r="C68" s="4"/>
      <c r="D68" s="6"/>
      <c r="E68" s="16" t="s">
        <v>76</v>
      </c>
      <c r="F68" s="19" t="s">
        <v>44</v>
      </c>
      <c r="G68" s="18"/>
      <c r="H68" s="21">
        <v>0</v>
      </c>
      <c r="I68" s="21">
        <v>0</v>
      </c>
      <c r="J68" s="18"/>
      <c r="K68" s="18"/>
      <c r="L68" s="18"/>
      <c r="M68" s="18"/>
      <c r="N68" s="18"/>
      <c r="O68" s="18"/>
      <c r="P68" s="18"/>
      <c r="Q68" s="26"/>
      <c r="R68" s="26"/>
      <c r="S68" s="27"/>
      <c r="T68" s="33" t="e">
        <f>_xlfn.XLOOKUP(B68,#REF!,#REF!,"NE")</f>
        <v>#REF!</v>
      </c>
      <c r="U68" s="33">
        <v>2</v>
      </c>
      <c r="V68" s="33" t="e">
        <f>_xlfn.XLOOKUP(B68,#REF!,#REF!,"NE")</f>
        <v>#REF!</v>
      </c>
      <c r="W68" s="33" t="e">
        <f t="shared" si="2"/>
        <v>#REF!</v>
      </c>
      <c r="X68" s="33"/>
    </row>
    <row r="69" spans="2:24" ht="17" x14ac:dyDescent="0.15">
      <c r="B69" s="4">
        <v>5240</v>
      </c>
      <c r="C69" s="4"/>
      <c r="D69" s="6"/>
      <c r="E69" s="6" t="s">
        <v>77</v>
      </c>
      <c r="F69" s="5">
        <v>918960</v>
      </c>
      <c r="G69" s="18"/>
      <c r="H69" s="18">
        <v>1</v>
      </c>
      <c r="I69" s="18"/>
      <c r="J69" s="18"/>
      <c r="K69" s="18"/>
      <c r="L69" s="18"/>
      <c r="M69" s="18"/>
      <c r="N69" s="18"/>
      <c r="O69" s="18"/>
      <c r="P69" s="18"/>
      <c r="Q69" s="26">
        <f t="shared" ref="Q69:Q80" si="12">F69+(F69*$G$3*G69+F69*$H$3*H69+F69*$I$3*I69+F69*$J$3*J69+F69*$K$3*K69+F69*$L$3*L69+F69*$M$3*M69+F69*$N$3*N69+F69*$O$3*O69)+$P$3*P69</f>
        <v>1194648</v>
      </c>
      <c r="R69" s="26" t="e">
        <f t="shared" ref="R69:R80" si="13">ROUND(U69*T69*V69/100,0)</f>
        <v>#REF!</v>
      </c>
      <c r="S69" s="27" t="e">
        <f t="shared" si="1"/>
        <v>#REF!</v>
      </c>
      <c r="T69" s="33" t="e">
        <f>_xlfn.XLOOKUP(B69,#REF!,#REF!,"NE")</f>
        <v>#REF!</v>
      </c>
      <c r="U69" s="33">
        <v>2</v>
      </c>
      <c r="V69" s="33" t="e">
        <f>_xlfn.XLOOKUP(B69,#REF!,#REF!,"NE")</f>
        <v>#REF!</v>
      </c>
      <c r="W69" s="33" t="e">
        <f t="shared" si="2"/>
        <v>#REF!</v>
      </c>
      <c r="X69" s="33"/>
    </row>
    <row r="70" spans="2:24" ht="17" x14ac:dyDescent="0.15">
      <c r="B70" s="4">
        <v>5240</v>
      </c>
      <c r="C70" s="4"/>
      <c r="D70" s="6"/>
      <c r="E70" s="6" t="s">
        <v>78</v>
      </c>
      <c r="F70" s="5">
        <v>918960</v>
      </c>
      <c r="G70" s="18">
        <v>1</v>
      </c>
      <c r="H70" s="18"/>
      <c r="I70" s="18"/>
      <c r="J70" s="18">
        <v>1</v>
      </c>
      <c r="K70" s="18"/>
      <c r="L70" s="18"/>
      <c r="M70" s="18"/>
      <c r="N70" s="18"/>
      <c r="O70" s="18"/>
      <c r="P70" s="18"/>
      <c r="Q70" s="26">
        <f t="shared" si="12"/>
        <v>1378440</v>
      </c>
      <c r="R70" s="26" t="e">
        <f t="shared" si="13"/>
        <v>#REF!</v>
      </c>
      <c r="S70" s="27" t="e">
        <f t="shared" si="1"/>
        <v>#REF!</v>
      </c>
      <c r="T70" s="33" t="e">
        <f>_xlfn.XLOOKUP(B70,#REF!,#REF!,"NE")</f>
        <v>#REF!</v>
      </c>
      <c r="U70" s="33">
        <v>2</v>
      </c>
      <c r="V70" s="33" t="e">
        <f>_xlfn.XLOOKUP(B70,#REF!,#REF!,"NE")</f>
        <v>#REF!</v>
      </c>
      <c r="W70" s="33" t="e">
        <f t="shared" si="2"/>
        <v>#REF!</v>
      </c>
      <c r="X70" s="33"/>
    </row>
    <row r="71" spans="2:24" ht="17" x14ac:dyDescent="0.15">
      <c r="B71" s="4">
        <v>5240</v>
      </c>
      <c r="C71" s="4"/>
      <c r="D71" s="6"/>
      <c r="E71" s="6" t="s">
        <v>79</v>
      </c>
      <c r="F71" s="5">
        <v>918960</v>
      </c>
      <c r="G71" s="18"/>
      <c r="H71" s="18"/>
      <c r="I71" s="18"/>
      <c r="J71" s="18">
        <v>1</v>
      </c>
      <c r="K71" s="18"/>
      <c r="L71" s="18"/>
      <c r="M71" s="18"/>
      <c r="N71" s="18"/>
      <c r="O71" s="18"/>
      <c r="P71" s="18"/>
      <c r="Q71" s="26">
        <f t="shared" si="12"/>
        <v>1148700</v>
      </c>
      <c r="R71" s="26" t="e">
        <f t="shared" si="13"/>
        <v>#REF!</v>
      </c>
      <c r="S71" s="27" t="e">
        <f t="shared" ref="S71:S116" si="14">Q71+R71</f>
        <v>#REF!</v>
      </c>
      <c r="T71" s="33" t="e">
        <f>_xlfn.XLOOKUP(B71,#REF!,#REF!,"NE")</f>
        <v>#REF!</v>
      </c>
      <c r="U71" s="33">
        <v>2</v>
      </c>
      <c r="V71" s="33" t="e">
        <f>_xlfn.XLOOKUP(B71,#REF!,#REF!,"NE")</f>
        <v>#REF!</v>
      </c>
      <c r="W71" s="33" t="e">
        <f t="shared" ref="W71:W117" si="15">ROUND(T71*V71/100,0)</f>
        <v>#REF!</v>
      </c>
      <c r="X71" s="33"/>
    </row>
    <row r="72" spans="2:24" ht="17" x14ac:dyDescent="0.15">
      <c r="B72" s="4">
        <v>5240</v>
      </c>
      <c r="C72" s="4"/>
      <c r="D72" s="6"/>
      <c r="E72" s="6" t="s">
        <v>80</v>
      </c>
      <c r="F72" s="5">
        <v>918960</v>
      </c>
      <c r="G72" s="18">
        <v>1</v>
      </c>
      <c r="H72" s="18"/>
      <c r="I72" s="18"/>
      <c r="J72" s="18"/>
      <c r="K72" s="18"/>
      <c r="L72" s="18"/>
      <c r="M72" s="18"/>
      <c r="N72" s="18"/>
      <c r="O72" s="18"/>
      <c r="P72" s="18"/>
      <c r="Q72" s="26">
        <f t="shared" si="12"/>
        <v>1148700</v>
      </c>
      <c r="R72" s="26" t="e">
        <f t="shared" si="13"/>
        <v>#REF!</v>
      </c>
      <c r="S72" s="27" t="e">
        <f t="shared" si="14"/>
        <v>#REF!</v>
      </c>
      <c r="T72" s="33" t="e">
        <f>_xlfn.XLOOKUP(B72,#REF!,#REF!,"NE")</f>
        <v>#REF!</v>
      </c>
      <c r="U72" s="33">
        <v>2</v>
      </c>
      <c r="V72" s="33" t="e">
        <f>_xlfn.XLOOKUP(B72,#REF!,#REF!,"NE")</f>
        <v>#REF!</v>
      </c>
      <c r="W72" s="33" t="e">
        <f t="shared" si="15"/>
        <v>#REF!</v>
      </c>
      <c r="X72" s="33"/>
    </row>
    <row r="73" spans="2:24" ht="17" x14ac:dyDescent="0.15">
      <c r="B73" s="4">
        <v>5240</v>
      </c>
      <c r="C73" s="4"/>
      <c r="D73" s="6"/>
      <c r="E73" s="6" t="s">
        <v>81</v>
      </c>
      <c r="F73" s="5">
        <v>918960</v>
      </c>
      <c r="G73" s="18"/>
      <c r="H73" s="18">
        <v>1</v>
      </c>
      <c r="I73" s="18"/>
      <c r="J73" s="18"/>
      <c r="K73" s="18"/>
      <c r="L73" s="18"/>
      <c r="M73" s="18"/>
      <c r="N73" s="18"/>
      <c r="O73" s="18"/>
      <c r="P73" s="18"/>
      <c r="Q73" s="26">
        <f t="shared" si="12"/>
        <v>1194648</v>
      </c>
      <c r="R73" s="26" t="e">
        <f t="shared" si="13"/>
        <v>#REF!</v>
      </c>
      <c r="S73" s="27" t="e">
        <f t="shared" si="14"/>
        <v>#REF!</v>
      </c>
      <c r="T73" s="33" t="e">
        <f>_xlfn.XLOOKUP(B73,#REF!,#REF!,"NE")</f>
        <v>#REF!</v>
      </c>
      <c r="U73" s="33">
        <v>2</v>
      </c>
      <c r="V73" s="33" t="e">
        <f>_xlfn.XLOOKUP(B73,#REF!,#REF!,"NE")</f>
        <v>#REF!</v>
      </c>
      <c r="W73" s="33" t="e">
        <f t="shared" si="15"/>
        <v>#REF!</v>
      </c>
      <c r="X73" s="33"/>
    </row>
    <row r="74" spans="2:24" ht="34" x14ac:dyDescent="0.15">
      <c r="B74" s="4">
        <v>5240</v>
      </c>
      <c r="C74" s="4"/>
      <c r="D74" s="6"/>
      <c r="E74" s="6" t="s">
        <v>82</v>
      </c>
      <c r="F74" s="5">
        <v>918960</v>
      </c>
      <c r="G74" s="18">
        <v>1</v>
      </c>
      <c r="H74" s="18"/>
      <c r="I74" s="18"/>
      <c r="J74" s="18"/>
      <c r="K74" s="18"/>
      <c r="L74" s="18"/>
      <c r="M74" s="18">
        <v>1</v>
      </c>
      <c r="N74" s="18"/>
      <c r="O74" s="18"/>
      <c r="P74" s="18"/>
      <c r="Q74" s="26">
        <f t="shared" si="12"/>
        <v>1240596</v>
      </c>
      <c r="R74" s="26" t="e">
        <f t="shared" si="13"/>
        <v>#REF!</v>
      </c>
      <c r="S74" s="27" t="e">
        <f t="shared" si="14"/>
        <v>#REF!</v>
      </c>
      <c r="T74" s="33" t="e">
        <f>_xlfn.XLOOKUP(B74,#REF!,#REF!,"NE")</f>
        <v>#REF!</v>
      </c>
      <c r="U74" s="33">
        <v>2</v>
      </c>
      <c r="V74" s="33" t="e">
        <f>_xlfn.XLOOKUP(B74,#REF!,#REF!,"NE")</f>
        <v>#REF!</v>
      </c>
      <c r="W74" s="33" t="e">
        <f t="shared" si="15"/>
        <v>#REF!</v>
      </c>
      <c r="X74" s="33"/>
    </row>
    <row r="75" spans="2:24" ht="17" x14ac:dyDescent="0.15">
      <c r="B75" s="4">
        <v>5260</v>
      </c>
      <c r="C75" s="4"/>
      <c r="D75" s="10" t="s">
        <v>13</v>
      </c>
      <c r="E75" s="10"/>
      <c r="F75" s="20">
        <v>954930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26">
        <f t="shared" si="12"/>
        <v>954930</v>
      </c>
      <c r="R75" s="26" t="e">
        <f t="shared" si="13"/>
        <v>#REF!</v>
      </c>
      <c r="S75" s="27" t="e">
        <f t="shared" si="14"/>
        <v>#REF!</v>
      </c>
      <c r="T75" s="33" t="e">
        <f>_xlfn.XLOOKUP(B75,#REF!,#REF!,"NE")</f>
        <v>#REF!</v>
      </c>
      <c r="U75" s="33">
        <v>2</v>
      </c>
      <c r="V75" s="33" t="e">
        <f>_xlfn.XLOOKUP(B75,#REF!,#REF!,"NE")</f>
        <v>#REF!</v>
      </c>
      <c r="W75" s="33" t="e">
        <f t="shared" si="15"/>
        <v>#REF!</v>
      </c>
      <c r="X75" s="33"/>
    </row>
    <row r="76" spans="2:24" ht="17" x14ac:dyDescent="0.15">
      <c r="B76" s="4">
        <v>5260</v>
      </c>
      <c r="C76" s="4"/>
      <c r="D76" s="6"/>
      <c r="E76" s="22" t="s">
        <v>91</v>
      </c>
      <c r="F76" s="5">
        <v>954930</v>
      </c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26">
        <f t="shared" si="12"/>
        <v>954930</v>
      </c>
      <c r="R76" s="26" t="e">
        <f t="shared" si="13"/>
        <v>#REF!</v>
      </c>
      <c r="S76" s="27" t="e">
        <f t="shared" si="14"/>
        <v>#REF!</v>
      </c>
      <c r="T76" s="33" t="e">
        <f>_xlfn.XLOOKUP(B76,#REF!,#REF!,"NE")</f>
        <v>#REF!</v>
      </c>
      <c r="U76" s="33">
        <v>2</v>
      </c>
      <c r="V76" s="33" t="e">
        <f>_xlfn.XLOOKUP(B76,#REF!,#REF!,"NE")</f>
        <v>#REF!</v>
      </c>
      <c r="W76" s="33" t="e">
        <f t="shared" si="15"/>
        <v>#REF!</v>
      </c>
      <c r="X76" s="33"/>
    </row>
    <row r="77" spans="2:24" ht="17" x14ac:dyDescent="0.15">
      <c r="B77" s="4">
        <v>5260</v>
      </c>
      <c r="C77" s="4"/>
      <c r="D77" s="6"/>
      <c r="E77" s="6" t="s">
        <v>83</v>
      </c>
      <c r="F77" s="5">
        <v>954930</v>
      </c>
      <c r="G77" s="18">
        <v>1</v>
      </c>
      <c r="H77" s="18"/>
      <c r="I77" s="18"/>
      <c r="J77" s="18"/>
      <c r="K77" s="18"/>
      <c r="L77" s="18"/>
      <c r="M77" s="18"/>
      <c r="N77" s="18"/>
      <c r="O77" s="18"/>
      <c r="P77" s="18"/>
      <c r="Q77" s="26">
        <f t="shared" si="12"/>
        <v>1193662.5</v>
      </c>
      <c r="R77" s="26" t="e">
        <f t="shared" si="13"/>
        <v>#REF!</v>
      </c>
      <c r="S77" s="27" t="e">
        <f t="shared" si="14"/>
        <v>#REF!</v>
      </c>
      <c r="T77" s="33" t="e">
        <f>_xlfn.XLOOKUP(B77,#REF!,#REF!,"NE")</f>
        <v>#REF!</v>
      </c>
      <c r="U77" s="33">
        <v>2</v>
      </c>
      <c r="V77" s="33" t="e">
        <f>_xlfn.XLOOKUP(B77,#REF!,#REF!,"NE")</f>
        <v>#REF!</v>
      </c>
      <c r="W77" s="33" t="e">
        <f t="shared" si="15"/>
        <v>#REF!</v>
      </c>
      <c r="X77" s="33"/>
    </row>
    <row r="78" spans="2:24" ht="17" x14ac:dyDescent="0.15">
      <c r="B78" s="4">
        <v>5260</v>
      </c>
      <c r="C78" s="4"/>
      <c r="D78" s="6"/>
      <c r="E78" s="6" t="s">
        <v>84</v>
      </c>
      <c r="F78" s="5">
        <v>954930</v>
      </c>
      <c r="G78" s="18">
        <v>1</v>
      </c>
      <c r="H78" s="18"/>
      <c r="I78" s="18"/>
      <c r="J78" s="18">
        <v>1</v>
      </c>
      <c r="K78" s="18"/>
      <c r="L78" s="18"/>
      <c r="M78" s="18"/>
      <c r="N78" s="18"/>
      <c r="O78" s="18"/>
      <c r="P78" s="18"/>
      <c r="Q78" s="26">
        <f t="shared" si="12"/>
        <v>1432395</v>
      </c>
      <c r="R78" s="26" t="e">
        <f t="shared" si="13"/>
        <v>#REF!</v>
      </c>
      <c r="S78" s="27" t="e">
        <f t="shared" si="14"/>
        <v>#REF!</v>
      </c>
      <c r="T78" s="33" t="e">
        <f>_xlfn.XLOOKUP(B78,#REF!,#REF!,"NE")</f>
        <v>#REF!</v>
      </c>
      <c r="U78" s="33">
        <v>2</v>
      </c>
      <c r="V78" s="33" t="e">
        <f>_xlfn.XLOOKUP(B78,#REF!,#REF!,"NE")</f>
        <v>#REF!</v>
      </c>
      <c r="W78" s="33" t="e">
        <f t="shared" si="15"/>
        <v>#REF!</v>
      </c>
      <c r="X78" s="33"/>
    </row>
    <row r="79" spans="2:24" ht="17" x14ac:dyDescent="0.15">
      <c r="B79" s="4">
        <v>5260</v>
      </c>
      <c r="C79" s="4"/>
      <c r="D79" s="6"/>
      <c r="E79" s="6" t="s">
        <v>85</v>
      </c>
      <c r="F79" s="5">
        <v>954930</v>
      </c>
      <c r="G79" s="18"/>
      <c r="H79" s="18"/>
      <c r="I79" s="18"/>
      <c r="J79" s="18">
        <v>1</v>
      </c>
      <c r="K79" s="18"/>
      <c r="L79" s="18"/>
      <c r="M79" s="18"/>
      <c r="N79" s="18"/>
      <c r="O79" s="18"/>
      <c r="P79" s="18"/>
      <c r="Q79" s="26">
        <f t="shared" si="12"/>
        <v>1193662.5</v>
      </c>
      <c r="R79" s="26" t="e">
        <f t="shared" si="13"/>
        <v>#REF!</v>
      </c>
      <c r="S79" s="27" t="e">
        <f t="shared" si="14"/>
        <v>#REF!</v>
      </c>
      <c r="T79" s="33" t="e">
        <f>_xlfn.XLOOKUP(B79,#REF!,#REF!,"NE")</f>
        <v>#REF!</v>
      </c>
      <c r="U79" s="33">
        <v>2</v>
      </c>
      <c r="V79" s="33" t="e">
        <f>_xlfn.XLOOKUP(B79,#REF!,#REF!,"NE")</f>
        <v>#REF!</v>
      </c>
      <c r="W79" s="33" t="e">
        <f t="shared" si="15"/>
        <v>#REF!</v>
      </c>
      <c r="X79" s="33"/>
    </row>
    <row r="80" spans="2:24" ht="17" x14ac:dyDescent="0.15">
      <c r="B80" s="4">
        <v>5260</v>
      </c>
      <c r="C80" s="4"/>
      <c r="D80" s="6"/>
      <c r="E80" s="6" t="s">
        <v>86</v>
      </c>
      <c r="F80" s="5">
        <v>954930</v>
      </c>
      <c r="G80" s="18"/>
      <c r="H80" s="18">
        <v>1</v>
      </c>
      <c r="I80" s="18"/>
      <c r="J80" s="18">
        <v>1</v>
      </c>
      <c r="K80" s="18"/>
      <c r="L80" s="18"/>
      <c r="M80" s="18"/>
      <c r="N80" s="18"/>
      <c r="O80" s="18"/>
      <c r="P80" s="18"/>
      <c r="Q80" s="26">
        <f t="shared" si="12"/>
        <v>1480141.5</v>
      </c>
      <c r="R80" s="26" t="e">
        <f t="shared" si="13"/>
        <v>#REF!</v>
      </c>
      <c r="S80" s="27" t="e">
        <f t="shared" si="14"/>
        <v>#REF!</v>
      </c>
      <c r="T80" s="33" t="e">
        <f>_xlfn.XLOOKUP(B80,#REF!,#REF!,"NE")</f>
        <v>#REF!</v>
      </c>
      <c r="U80" s="33">
        <v>2</v>
      </c>
      <c r="V80" s="33" t="e">
        <f>_xlfn.XLOOKUP(B80,#REF!,#REF!,"NE")</f>
        <v>#REF!</v>
      </c>
      <c r="W80" s="33" t="e">
        <f t="shared" si="15"/>
        <v>#REF!</v>
      </c>
      <c r="X80" s="33"/>
    </row>
    <row r="81" spans="2:24" ht="17" x14ac:dyDescent="0.15">
      <c r="B81" s="4"/>
      <c r="C81" s="4"/>
      <c r="D81" s="6"/>
      <c r="E81" s="16" t="s">
        <v>87</v>
      </c>
      <c r="F81" s="19" t="s">
        <v>44</v>
      </c>
      <c r="G81" s="18"/>
      <c r="H81" s="18"/>
      <c r="I81" s="18"/>
      <c r="J81" s="18">
        <v>1</v>
      </c>
      <c r="K81" s="18"/>
      <c r="L81" s="18"/>
      <c r="M81" s="18"/>
      <c r="N81" s="18"/>
      <c r="O81" s="18"/>
      <c r="P81" s="18"/>
      <c r="Q81" s="26"/>
      <c r="R81" s="26"/>
      <c r="S81" s="27"/>
      <c r="T81" s="33" t="e">
        <f>_xlfn.XLOOKUP(B81,#REF!,#REF!,"NE")</f>
        <v>#REF!</v>
      </c>
      <c r="U81" s="33">
        <v>2</v>
      </c>
      <c r="V81" s="33" t="e">
        <f>_xlfn.XLOOKUP(B81,#REF!,#REF!,"NE")</f>
        <v>#REF!</v>
      </c>
      <c r="W81" s="33" t="e">
        <f t="shared" si="15"/>
        <v>#REF!</v>
      </c>
      <c r="X81" s="33"/>
    </row>
    <row r="82" spans="2:24" ht="17" x14ac:dyDescent="0.15">
      <c r="B82" s="4"/>
      <c r="C82" s="4"/>
      <c r="D82" s="6"/>
      <c r="E82" s="16" t="s">
        <v>88</v>
      </c>
      <c r="F82" s="19" t="s">
        <v>44</v>
      </c>
      <c r="G82" s="21">
        <v>0</v>
      </c>
      <c r="H82" s="21"/>
      <c r="I82" s="21">
        <v>0</v>
      </c>
      <c r="J82" s="18"/>
      <c r="K82" s="18"/>
      <c r="L82" s="18"/>
      <c r="M82" s="18"/>
      <c r="N82" s="18"/>
      <c r="O82" s="18"/>
      <c r="P82" s="18"/>
      <c r="Q82" s="26"/>
      <c r="R82" s="26"/>
      <c r="S82" s="27"/>
      <c r="T82" s="33" t="e">
        <f>_xlfn.XLOOKUP(B82,#REF!,#REF!,"NE")</f>
        <v>#REF!</v>
      </c>
      <c r="U82" s="33">
        <v>2</v>
      </c>
      <c r="V82" s="33" t="e">
        <f>_xlfn.XLOOKUP(B82,#REF!,#REF!,"NE")</f>
        <v>#REF!</v>
      </c>
      <c r="W82" s="33" t="e">
        <f t="shared" si="15"/>
        <v>#REF!</v>
      </c>
      <c r="X82" s="33"/>
    </row>
    <row r="83" spans="2:24" ht="34" x14ac:dyDescent="0.15">
      <c r="B83" s="4">
        <v>5260</v>
      </c>
      <c r="C83" s="4"/>
      <c r="D83" s="6"/>
      <c r="E83" s="6" t="s">
        <v>93</v>
      </c>
      <c r="F83" s="5">
        <v>954930</v>
      </c>
      <c r="G83" s="18">
        <v>1</v>
      </c>
      <c r="H83" s="18"/>
      <c r="I83" s="18"/>
      <c r="J83" s="18"/>
      <c r="K83" s="18"/>
      <c r="L83" s="18"/>
      <c r="M83" s="18">
        <v>1</v>
      </c>
      <c r="N83" s="18"/>
      <c r="O83" s="18"/>
      <c r="P83" s="18"/>
      <c r="Q83" s="26">
        <f t="shared" ref="Q83:Q103" si="16">F83+(F83*$G$3*G83+F83*$H$3*H83+F83*$I$3*I83+F83*$J$3*J83+F83*$K$3*K83+F83*$L$3*L83+F83*$M$3*M83+F83*$N$3*N83+F83*$O$3*O83)+$P$3*P83</f>
        <v>1289155.5</v>
      </c>
      <c r="R83" s="26" t="e">
        <f t="shared" ref="R83:R103" si="17">ROUND(U83*T83*V83/100,0)</f>
        <v>#REF!</v>
      </c>
      <c r="S83" s="27" t="e">
        <f t="shared" si="14"/>
        <v>#REF!</v>
      </c>
      <c r="T83" s="33" t="e">
        <f>_xlfn.XLOOKUP(B83,#REF!,#REF!,"NE")</f>
        <v>#REF!</v>
      </c>
      <c r="U83" s="33">
        <v>2</v>
      </c>
      <c r="V83" s="33" t="e">
        <f>_xlfn.XLOOKUP(B83,#REF!,#REF!,"NE")</f>
        <v>#REF!</v>
      </c>
      <c r="W83" s="33" t="e">
        <f t="shared" si="15"/>
        <v>#REF!</v>
      </c>
      <c r="X83" s="33"/>
    </row>
    <row r="84" spans="2:24" ht="34" x14ac:dyDescent="0.15">
      <c r="B84" s="4">
        <v>5260</v>
      </c>
      <c r="C84" s="4"/>
      <c r="D84" s="6"/>
      <c r="E84" s="6" t="s">
        <v>94</v>
      </c>
      <c r="F84" s="5">
        <v>954930</v>
      </c>
      <c r="G84" s="18"/>
      <c r="H84" s="18">
        <v>1</v>
      </c>
      <c r="I84" s="18"/>
      <c r="J84" s="18"/>
      <c r="K84" s="18"/>
      <c r="L84" s="18"/>
      <c r="M84" s="28">
        <v>1</v>
      </c>
      <c r="N84" s="18"/>
      <c r="O84" s="18"/>
      <c r="P84" s="18"/>
      <c r="Q84" s="26">
        <f t="shared" si="16"/>
        <v>1336902</v>
      </c>
      <c r="R84" s="26" t="e">
        <f t="shared" si="17"/>
        <v>#REF!</v>
      </c>
      <c r="S84" s="27" t="e">
        <f t="shared" si="14"/>
        <v>#REF!</v>
      </c>
      <c r="T84" s="33" t="e">
        <f>_xlfn.XLOOKUP(B84,#REF!,#REF!,"NE")</f>
        <v>#REF!</v>
      </c>
      <c r="U84" s="33">
        <v>2</v>
      </c>
      <c r="V84" s="33" t="e">
        <f>_xlfn.XLOOKUP(B84,#REF!,#REF!,"NE")</f>
        <v>#REF!</v>
      </c>
      <c r="W84" s="33" t="e">
        <f t="shared" si="15"/>
        <v>#REF!</v>
      </c>
      <c r="X84" s="33"/>
    </row>
    <row r="85" spans="2:24" ht="34" x14ac:dyDescent="0.15">
      <c r="B85" s="4">
        <v>5260</v>
      </c>
      <c r="C85" s="4"/>
      <c r="D85" s="6"/>
      <c r="E85" s="22" t="s">
        <v>95</v>
      </c>
      <c r="F85" s="5">
        <v>954930</v>
      </c>
      <c r="G85" s="18">
        <v>1</v>
      </c>
      <c r="H85" s="18"/>
      <c r="I85" s="18"/>
      <c r="J85" s="18">
        <v>1</v>
      </c>
      <c r="K85" s="18"/>
      <c r="L85" s="18"/>
      <c r="M85" s="28">
        <v>1</v>
      </c>
      <c r="N85" s="18"/>
      <c r="O85" s="18"/>
      <c r="P85" s="18"/>
      <c r="Q85" s="26">
        <f t="shared" si="16"/>
        <v>1527888</v>
      </c>
      <c r="R85" s="26" t="e">
        <f t="shared" si="17"/>
        <v>#REF!</v>
      </c>
      <c r="S85" s="27" t="e">
        <f t="shared" si="14"/>
        <v>#REF!</v>
      </c>
      <c r="T85" s="33" t="e">
        <f>_xlfn.XLOOKUP(B85,#REF!,#REF!,"NE")</f>
        <v>#REF!</v>
      </c>
      <c r="U85" s="33">
        <v>2</v>
      </c>
      <c r="V85" s="33" t="e">
        <f>_xlfn.XLOOKUP(B85,#REF!,#REF!,"NE")</f>
        <v>#REF!</v>
      </c>
      <c r="W85" s="33" t="e">
        <f t="shared" si="15"/>
        <v>#REF!</v>
      </c>
      <c r="X85" s="33"/>
    </row>
    <row r="86" spans="2:24" ht="34" x14ac:dyDescent="0.15">
      <c r="B86" s="4">
        <v>5260</v>
      </c>
      <c r="C86" s="4"/>
      <c r="D86" s="6"/>
      <c r="E86" s="22" t="s">
        <v>96</v>
      </c>
      <c r="F86" s="5">
        <v>954930</v>
      </c>
      <c r="G86" s="18"/>
      <c r="H86" s="18">
        <v>1</v>
      </c>
      <c r="I86" s="18"/>
      <c r="J86" s="18">
        <v>1</v>
      </c>
      <c r="K86" s="18"/>
      <c r="L86" s="18"/>
      <c r="M86" s="28">
        <v>1</v>
      </c>
      <c r="N86" s="18"/>
      <c r="O86" s="18"/>
      <c r="P86" s="18"/>
      <c r="Q86" s="26">
        <f t="shared" si="16"/>
        <v>1575634.5</v>
      </c>
      <c r="R86" s="26" t="e">
        <f t="shared" si="17"/>
        <v>#REF!</v>
      </c>
      <c r="S86" s="27" t="e">
        <f t="shared" si="14"/>
        <v>#REF!</v>
      </c>
      <c r="T86" s="33" t="e">
        <f>_xlfn.XLOOKUP(B86,#REF!,#REF!,"NE")</f>
        <v>#REF!</v>
      </c>
      <c r="U86" s="33">
        <v>2</v>
      </c>
      <c r="V86" s="33" t="e">
        <f>_xlfn.XLOOKUP(B86,#REF!,#REF!,"NE")</f>
        <v>#REF!</v>
      </c>
      <c r="W86" s="33" t="e">
        <f t="shared" si="15"/>
        <v>#REF!</v>
      </c>
      <c r="X86" s="33"/>
    </row>
    <row r="87" spans="2:24" ht="17" x14ac:dyDescent="0.15">
      <c r="B87" s="4">
        <v>5280</v>
      </c>
      <c r="C87" s="4"/>
      <c r="D87" s="10" t="s">
        <v>14</v>
      </c>
      <c r="E87" s="10"/>
      <c r="F87" s="20">
        <v>1002277</v>
      </c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26">
        <f t="shared" si="16"/>
        <v>1002277</v>
      </c>
      <c r="R87" s="26" t="e">
        <f t="shared" si="17"/>
        <v>#REF!</v>
      </c>
      <c r="S87" s="27" t="e">
        <f t="shared" si="14"/>
        <v>#REF!</v>
      </c>
      <c r="T87" s="33" t="e">
        <f>_xlfn.XLOOKUP(B87,#REF!,#REF!,"NE")</f>
        <v>#REF!</v>
      </c>
      <c r="U87" s="33">
        <v>2</v>
      </c>
      <c r="V87" s="33" t="e">
        <f>_xlfn.XLOOKUP(B87,#REF!,#REF!,"NE")</f>
        <v>#REF!</v>
      </c>
      <c r="W87" s="33" t="e">
        <f t="shared" si="15"/>
        <v>#REF!</v>
      </c>
      <c r="X87" s="33"/>
    </row>
    <row r="88" spans="2:24" ht="17" x14ac:dyDescent="0.15">
      <c r="B88" s="4">
        <v>5280</v>
      </c>
      <c r="C88" s="4"/>
      <c r="D88" s="6"/>
      <c r="E88" s="6" t="s">
        <v>97</v>
      </c>
      <c r="F88" s="5">
        <v>1002277</v>
      </c>
      <c r="G88" s="18"/>
      <c r="H88" s="18"/>
      <c r="I88" s="18"/>
      <c r="J88" s="18"/>
      <c r="K88" s="18"/>
      <c r="L88" s="18"/>
      <c r="M88" s="28">
        <v>1</v>
      </c>
      <c r="N88" s="18"/>
      <c r="O88" s="18"/>
      <c r="P88" s="18"/>
      <c r="Q88" s="26">
        <f t="shared" si="16"/>
        <v>1102504.7</v>
      </c>
      <c r="R88" s="26" t="e">
        <f t="shared" si="17"/>
        <v>#REF!</v>
      </c>
      <c r="S88" s="27" t="e">
        <f t="shared" si="14"/>
        <v>#REF!</v>
      </c>
      <c r="T88" s="33" t="e">
        <f>_xlfn.XLOOKUP(B88,#REF!,#REF!,"NE")</f>
        <v>#REF!</v>
      </c>
      <c r="U88" s="33">
        <v>2</v>
      </c>
      <c r="V88" s="33" t="e">
        <f>_xlfn.XLOOKUP(B88,#REF!,#REF!,"NE")</f>
        <v>#REF!</v>
      </c>
      <c r="W88" s="33" t="e">
        <f t="shared" si="15"/>
        <v>#REF!</v>
      </c>
      <c r="X88" s="33"/>
    </row>
    <row r="89" spans="2:24" ht="17" x14ac:dyDescent="0.15">
      <c r="B89" s="4">
        <v>5280</v>
      </c>
      <c r="C89" s="4"/>
      <c r="D89" s="6"/>
      <c r="E89" s="6" t="s">
        <v>98</v>
      </c>
      <c r="F89" s="5">
        <v>1002277</v>
      </c>
      <c r="G89" s="18">
        <v>1</v>
      </c>
      <c r="H89" s="18"/>
      <c r="I89" s="18"/>
      <c r="J89" s="18"/>
      <c r="K89" s="18"/>
      <c r="L89" s="18"/>
      <c r="M89" s="18">
        <v>1</v>
      </c>
      <c r="N89" s="18"/>
      <c r="O89" s="18"/>
      <c r="P89" s="18"/>
      <c r="Q89" s="26">
        <f t="shared" si="16"/>
        <v>1353073.95</v>
      </c>
      <c r="R89" s="26" t="e">
        <f t="shared" si="17"/>
        <v>#REF!</v>
      </c>
      <c r="S89" s="27" t="e">
        <f t="shared" si="14"/>
        <v>#REF!</v>
      </c>
      <c r="T89" s="33" t="e">
        <f>_xlfn.XLOOKUP(B89,#REF!,#REF!,"NE")</f>
        <v>#REF!</v>
      </c>
      <c r="U89" s="33">
        <v>2</v>
      </c>
      <c r="V89" s="33" t="e">
        <f>_xlfn.XLOOKUP(B89,#REF!,#REF!,"NE")</f>
        <v>#REF!</v>
      </c>
      <c r="W89" s="33" t="e">
        <f t="shared" si="15"/>
        <v>#REF!</v>
      </c>
      <c r="X89" s="33"/>
    </row>
    <row r="90" spans="2:24" ht="17" x14ac:dyDescent="0.15">
      <c r="B90" s="4">
        <v>5280</v>
      </c>
      <c r="C90" s="4"/>
      <c r="D90" s="6"/>
      <c r="E90" s="6" t="s">
        <v>99</v>
      </c>
      <c r="F90" s="5">
        <v>1002277</v>
      </c>
      <c r="G90" s="18">
        <v>1</v>
      </c>
      <c r="H90" s="18"/>
      <c r="I90" s="18"/>
      <c r="J90" s="18">
        <v>1</v>
      </c>
      <c r="K90" s="18"/>
      <c r="L90" s="18"/>
      <c r="M90" s="18">
        <v>1</v>
      </c>
      <c r="N90" s="18"/>
      <c r="O90" s="18"/>
      <c r="P90" s="18"/>
      <c r="Q90" s="26">
        <f t="shared" si="16"/>
        <v>1603643.2</v>
      </c>
      <c r="R90" s="26" t="e">
        <f t="shared" si="17"/>
        <v>#REF!</v>
      </c>
      <c r="S90" s="27" t="e">
        <f t="shared" si="14"/>
        <v>#REF!</v>
      </c>
      <c r="T90" s="33" t="e">
        <f>_xlfn.XLOOKUP(B90,#REF!,#REF!,"NE")</f>
        <v>#REF!</v>
      </c>
      <c r="U90" s="33">
        <v>2</v>
      </c>
      <c r="V90" s="33" t="e">
        <f>_xlfn.XLOOKUP(B90,#REF!,#REF!,"NE")</f>
        <v>#REF!</v>
      </c>
      <c r="W90" s="33" t="e">
        <f t="shared" si="15"/>
        <v>#REF!</v>
      </c>
      <c r="X90" s="33"/>
    </row>
    <row r="91" spans="2:24" ht="17" x14ac:dyDescent="0.15">
      <c r="B91" s="4">
        <v>5280</v>
      </c>
      <c r="C91" s="4"/>
      <c r="D91" s="6"/>
      <c r="E91" s="6" t="s">
        <v>100</v>
      </c>
      <c r="F91" s="5">
        <v>1002277</v>
      </c>
      <c r="G91" s="18"/>
      <c r="H91" s="18">
        <v>1</v>
      </c>
      <c r="I91" s="18"/>
      <c r="J91" s="18">
        <v>1</v>
      </c>
      <c r="K91" s="18"/>
      <c r="L91" s="18"/>
      <c r="M91" s="18">
        <v>1</v>
      </c>
      <c r="N91" s="18"/>
      <c r="O91" s="18"/>
      <c r="P91" s="18"/>
      <c r="Q91" s="26">
        <f t="shared" si="16"/>
        <v>1653757.05</v>
      </c>
      <c r="R91" s="26" t="e">
        <f t="shared" si="17"/>
        <v>#REF!</v>
      </c>
      <c r="S91" s="27" t="e">
        <f t="shared" si="14"/>
        <v>#REF!</v>
      </c>
      <c r="T91" s="33" t="e">
        <f>_xlfn.XLOOKUP(B91,#REF!,#REF!,"NE")</f>
        <v>#REF!</v>
      </c>
      <c r="U91" s="33">
        <v>2</v>
      </c>
      <c r="V91" s="33" t="e">
        <f>_xlfn.XLOOKUP(B91,#REF!,#REF!,"NE")</f>
        <v>#REF!</v>
      </c>
      <c r="W91" s="33" t="e">
        <f t="shared" si="15"/>
        <v>#REF!</v>
      </c>
      <c r="X91" s="33"/>
    </row>
    <row r="92" spans="2:24" ht="17" x14ac:dyDescent="0.15">
      <c r="B92" s="4">
        <v>5280</v>
      </c>
      <c r="C92" s="4"/>
      <c r="D92" s="6"/>
      <c r="E92" s="6" t="s">
        <v>101</v>
      </c>
      <c r="F92" s="5">
        <v>1002277</v>
      </c>
      <c r="G92" s="18"/>
      <c r="H92" s="18">
        <v>1</v>
      </c>
      <c r="I92" s="18"/>
      <c r="J92" s="18"/>
      <c r="K92" s="18"/>
      <c r="L92" s="18"/>
      <c r="M92" s="18">
        <v>1</v>
      </c>
      <c r="N92" s="18"/>
      <c r="O92" s="18"/>
      <c r="P92" s="18"/>
      <c r="Q92" s="26">
        <f t="shared" si="16"/>
        <v>1403187.8</v>
      </c>
      <c r="R92" s="26" t="e">
        <f t="shared" si="17"/>
        <v>#REF!</v>
      </c>
      <c r="S92" s="27" t="e">
        <f t="shared" si="14"/>
        <v>#REF!</v>
      </c>
      <c r="T92" s="33" t="e">
        <f>_xlfn.XLOOKUP(B92,#REF!,#REF!,"NE")</f>
        <v>#REF!</v>
      </c>
      <c r="U92" s="33">
        <v>2</v>
      </c>
      <c r="V92" s="33" t="e">
        <f>_xlfn.XLOOKUP(B92,#REF!,#REF!,"NE")</f>
        <v>#REF!</v>
      </c>
      <c r="W92" s="33" t="e">
        <f t="shared" si="15"/>
        <v>#REF!</v>
      </c>
      <c r="X92" s="33"/>
    </row>
    <row r="93" spans="2:24" ht="17" x14ac:dyDescent="0.15">
      <c r="B93" s="4">
        <v>5300</v>
      </c>
      <c r="C93" s="4"/>
      <c r="D93" s="10" t="s">
        <v>15</v>
      </c>
      <c r="E93" s="10"/>
      <c r="F93" s="20">
        <v>1099211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26">
        <f t="shared" si="16"/>
        <v>1099211</v>
      </c>
      <c r="R93" s="26" t="e">
        <f t="shared" si="17"/>
        <v>#REF!</v>
      </c>
      <c r="S93" s="27" t="e">
        <f t="shared" si="14"/>
        <v>#REF!</v>
      </c>
      <c r="T93" s="33" t="e">
        <f>_xlfn.XLOOKUP(B93,#REF!,#REF!,"NE")</f>
        <v>#REF!</v>
      </c>
      <c r="U93" s="33">
        <v>2</v>
      </c>
      <c r="V93" s="33" t="e">
        <f>_xlfn.XLOOKUP(B93,#REF!,#REF!,"NE")</f>
        <v>#REF!</v>
      </c>
      <c r="W93" s="33" t="e">
        <f t="shared" si="15"/>
        <v>#REF!</v>
      </c>
      <c r="X93" s="33"/>
    </row>
    <row r="94" spans="2:24" ht="17" x14ac:dyDescent="0.15">
      <c r="B94" s="4">
        <v>5300</v>
      </c>
      <c r="C94" s="4"/>
      <c r="D94" s="6"/>
      <c r="E94" s="6" t="s">
        <v>102</v>
      </c>
      <c r="F94" s="5">
        <v>1099211</v>
      </c>
      <c r="G94" s="18"/>
      <c r="H94" s="18"/>
      <c r="I94" s="18"/>
      <c r="J94" s="18"/>
      <c r="K94" s="18"/>
      <c r="L94" s="18"/>
      <c r="M94" s="18">
        <v>1</v>
      </c>
      <c r="N94" s="18"/>
      <c r="O94" s="18"/>
      <c r="P94" s="18"/>
      <c r="Q94" s="26">
        <f t="shared" si="16"/>
        <v>1209132.1000000001</v>
      </c>
      <c r="R94" s="26" t="e">
        <f t="shared" si="17"/>
        <v>#REF!</v>
      </c>
      <c r="S94" s="27" t="e">
        <f t="shared" si="14"/>
        <v>#REF!</v>
      </c>
      <c r="T94" s="33" t="e">
        <f>_xlfn.XLOOKUP(B94,#REF!,#REF!,"NE")</f>
        <v>#REF!</v>
      </c>
      <c r="U94" s="33">
        <v>2</v>
      </c>
      <c r="V94" s="33" t="e">
        <f>_xlfn.XLOOKUP(B94,#REF!,#REF!,"NE")</f>
        <v>#REF!</v>
      </c>
      <c r="W94" s="33" t="e">
        <f t="shared" si="15"/>
        <v>#REF!</v>
      </c>
      <c r="X94" s="33"/>
    </row>
    <row r="95" spans="2:24" ht="17" x14ac:dyDescent="0.15">
      <c r="B95" s="4">
        <v>5300</v>
      </c>
      <c r="C95" s="4"/>
      <c r="D95" s="6"/>
      <c r="E95" s="6" t="s">
        <v>103</v>
      </c>
      <c r="F95" s="5">
        <v>1099211</v>
      </c>
      <c r="G95" s="18">
        <v>1</v>
      </c>
      <c r="H95" s="18"/>
      <c r="I95" s="18"/>
      <c r="J95" s="18"/>
      <c r="K95" s="18"/>
      <c r="L95" s="18"/>
      <c r="M95" s="18">
        <v>1</v>
      </c>
      <c r="N95" s="18"/>
      <c r="O95" s="18"/>
      <c r="P95" s="18"/>
      <c r="Q95" s="26">
        <f t="shared" si="16"/>
        <v>1483934.85</v>
      </c>
      <c r="R95" s="26" t="e">
        <f t="shared" si="17"/>
        <v>#REF!</v>
      </c>
      <c r="S95" s="27" t="e">
        <f t="shared" si="14"/>
        <v>#REF!</v>
      </c>
      <c r="T95" s="33" t="e">
        <f>_xlfn.XLOOKUP(B95,#REF!,#REF!,"NE")</f>
        <v>#REF!</v>
      </c>
      <c r="U95" s="33">
        <v>2</v>
      </c>
      <c r="V95" s="33" t="e">
        <f>_xlfn.XLOOKUP(B95,#REF!,#REF!,"NE")</f>
        <v>#REF!</v>
      </c>
      <c r="W95" s="33" t="e">
        <f t="shared" si="15"/>
        <v>#REF!</v>
      </c>
      <c r="X95" s="33"/>
    </row>
    <row r="96" spans="2:24" ht="17" x14ac:dyDescent="0.15">
      <c r="B96" s="4">
        <v>5300</v>
      </c>
      <c r="C96" s="4"/>
      <c r="D96" s="6"/>
      <c r="E96" s="6" t="s">
        <v>104</v>
      </c>
      <c r="F96" s="5">
        <v>1099211</v>
      </c>
      <c r="G96" s="18">
        <v>1</v>
      </c>
      <c r="H96" s="18"/>
      <c r="I96" s="18"/>
      <c r="J96" s="18">
        <v>1</v>
      </c>
      <c r="K96" s="18"/>
      <c r="L96" s="18"/>
      <c r="M96" s="18">
        <v>1</v>
      </c>
      <c r="N96" s="18"/>
      <c r="O96" s="18"/>
      <c r="P96" s="18"/>
      <c r="Q96" s="26">
        <f t="shared" si="16"/>
        <v>1758737.6</v>
      </c>
      <c r="R96" s="26" t="e">
        <f t="shared" si="17"/>
        <v>#REF!</v>
      </c>
      <c r="S96" s="27" t="e">
        <f t="shared" si="14"/>
        <v>#REF!</v>
      </c>
      <c r="T96" s="33" t="e">
        <f>_xlfn.XLOOKUP(B96,#REF!,#REF!,"NE")</f>
        <v>#REF!</v>
      </c>
      <c r="U96" s="33">
        <v>2</v>
      </c>
      <c r="V96" s="33" t="e">
        <f>_xlfn.XLOOKUP(B96,#REF!,#REF!,"NE")</f>
        <v>#REF!</v>
      </c>
      <c r="W96" s="33" t="e">
        <f t="shared" si="15"/>
        <v>#REF!</v>
      </c>
      <c r="X96" s="33"/>
    </row>
    <row r="97" spans="2:24" ht="17" x14ac:dyDescent="0.15">
      <c r="B97" s="4">
        <v>5300</v>
      </c>
      <c r="C97" s="4"/>
      <c r="D97" s="6"/>
      <c r="E97" s="6" t="s">
        <v>105</v>
      </c>
      <c r="F97" s="5">
        <v>1099211</v>
      </c>
      <c r="G97" s="18"/>
      <c r="H97" s="18">
        <v>1</v>
      </c>
      <c r="I97" s="18"/>
      <c r="J97" s="18">
        <v>1</v>
      </c>
      <c r="K97" s="18"/>
      <c r="L97" s="18"/>
      <c r="M97" s="18">
        <v>1</v>
      </c>
      <c r="N97" s="18"/>
      <c r="O97" s="18"/>
      <c r="P97" s="18"/>
      <c r="Q97" s="26">
        <f t="shared" si="16"/>
        <v>1813698.15</v>
      </c>
      <c r="R97" s="26" t="e">
        <f t="shared" si="17"/>
        <v>#REF!</v>
      </c>
      <c r="S97" s="27" t="e">
        <f t="shared" si="14"/>
        <v>#REF!</v>
      </c>
      <c r="T97" s="33" t="e">
        <f>_xlfn.XLOOKUP(B97,#REF!,#REF!,"NE")</f>
        <v>#REF!</v>
      </c>
      <c r="U97" s="33">
        <v>2</v>
      </c>
      <c r="V97" s="33" t="e">
        <f>_xlfn.XLOOKUP(B97,#REF!,#REF!,"NE")</f>
        <v>#REF!</v>
      </c>
      <c r="W97" s="33" t="e">
        <f t="shared" si="15"/>
        <v>#REF!</v>
      </c>
      <c r="X97" s="33"/>
    </row>
    <row r="98" spans="2:24" ht="17" x14ac:dyDescent="0.15">
      <c r="B98" s="4">
        <v>5300</v>
      </c>
      <c r="C98" s="4"/>
      <c r="D98" s="6"/>
      <c r="E98" s="6" t="s">
        <v>106</v>
      </c>
      <c r="F98" s="5">
        <v>1099211</v>
      </c>
      <c r="G98" s="18"/>
      <c r="H98" s="18">
        <v>1</v>
      </c>
      <c r="I98" s="18"/>
      <c r="J98" s="18"/>
      <c r="K98" s="18"/>
      <c r="L98" s="18"/>
      <c r="M98" s="18">
        <v>1</v>
      </c>
      <c r="N98" s="18"/>
      <c r="O98" s="18"/>
      <c r="P98" s="18"/>
      <c r="Q98" s="26">
        <f t="shared" si="16"/>
        <v>1538895.4</v>
      </c>
      <c r="R98" s="26" t="e">
        <f t="shared" si="17"/>
        <v>#REF!</v>
      </c>
      <c r="S98" s="27" t="e">
        <f t="shared" si="14"/>
        <v>#REF!</v>
      </c>
      <c r="T98" s="33" t="e">
        <f>_xlfn.XLOOKUP(B98,#REF!,#REF!,"NE")</f>
        <v>#REF!</v>
      </c>
      <c r="U98" s="33">
        <v>2</v>
      </c>
      <c r="V98" s="33" t="e">
        <f>_xlfn.XLOOKUP(B98,#REF!,#REF!,"NE")</f>
        <v>#REF!</v>
      </c>
      <c r="W98" s="33" t="e">
        <f t="shared" si="15"/>
        <v>#REF!</v>
      </c>
      <c r="X98" s="33"/>
    </row>
    <row r="99" spans="2:24" ht="17" x14ac:dyDescent="0.15">
      <c r="B99" s="4">
        <v>5320</v>
      </c>
      <c r="C99" s="4"/>
      <c r="D99" s="10" t="s">
        <v>16</v>
      </c>
      <c r="E99" s="10"/>
      <c r="F99" s="20">
        <v>1269311</v>
      </c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26">
        <f t="shared" si="16"/>
        <v>1269311</v>
      </c>
      <c r="R99" s="26" t="e">
        <f t="shared" si="17"/>
        <v>#REF!</v>
      </c>
      <c r="S99" s="27" t="e">
        <f t="shared" si="14"/>
        <v>#REF!</v>
      </c>
      <c r="T99" s="33" t="e">
        <f>_xlfn.XLOOKUP(B99,#REF!,#REF!,"NE")</f>
        <v>#REF!</v>
      </c>
      <c r="U99" s="33">
        <v>2</v>
      </c>
      <c r="V99" s="33" t="e">
        <f>_xlfn.XLOOKUP(B99,#REF!,#REF!,"NE")</f>
        <v>#REF!</v>
      </c>
      <c r="W99" s="33" t="e">
        <f t="shared" si="15"/>
        <v>#REF!</v>
      </c>
      <c r="X99" s="33"/>
    </row>
    <row r="100" spans="2:24" ht="17" x14ac:dyDescent="0.15">
      <c r="B100" s="4">
        <v>5320</v>
      </c>
      <c r="C100" s="4"/>
      <c r="D100" s="6"/>
      <c r="E100" s="6" t="s">
        <v>107</v>
      </c>
      <c r="F100" s="5">
        <v>1269311</v>
      </c>
      <c r="G100" s="18">
        <v>1</v>
      </c>
      <c r="H100" s="18"/>
      <c r="I100" s="18"/>
      <c r="J100" s="18">
        <v>1</v>
      </c>
      <c r="K100" s="18"/>
      <c r="L100" s="18"/>
      <c r="M100" s="18">
        <v>1</v>
      </c>
      <c r="N100" s="18"/>
      <c r="O100" s="18"/>
      <c r="P100" s="18"/>
      <c r="Q100" s="26">
        <f t="shared" si="16"/>
        <v>2030897.6</v>
      </c>
      <c r="R100" s="26" t="e">
        <f t="shared" si="17"/>
        <v>#REF!</v>
      </c>
      <c r="S100" s="27" t="e">
        <f t="shared" si="14"/>
        <v>#REF!</v>
      </c>
      <c r="T100" s="33" t="e">
        <f>_xlfn.XLOOKUP(B100,#REF!,#REF!,"NE")</f>
        <v>#REF!</v>
      </c>
      <c r="U100" s="33">
        <v>2</v>
      </c>
      <c r="V100" s="33" t="e">
        <f>_xlfn.XLOOKUP(B100,#REF!,#REF!,"NE")</f>
        <v>#REF!</v>
      </c>
      <c r="W100" s="33" t="e">
        <f t="shared" si="15"/>
        <v>#REF!</v>
      </c>
      <c r="X100" s="33"/>
    </row>
    <row r="101" spans="2:24" ht="17" x14ac:dyDescent="0.15">
      <c r="B101" s="4">
        <v>5320</v>
      </c>
      <c r="C101" s="4"/>
      <c r="D101" s="6"/>
      <c r="E101" s="6" t="s">
        <v>108</v>
      </c>
      <c r="F101" s="5">
        <v>1269311</v>
      </c>
      <c r="G101" s="18"/>
      <c r="H101" s="18">
        <v>1</v>
      </c>
      <c r="I101" s="18"/>
      <c r="J101" s="18">
        <v>1</v>
      </c>
      <c r="K101" s="18"/>
      <c r="L101" s="18"/>
      <c r="M101" s="18">
        <v>1</v>
      </c>
      <c r="N101" s="18"/>
      <c r="O101" s="18"/>
      <c r="P101" s="18"/>
      <c r="Q101" s="26">
        <f t="shared" si="16"/>
        <v>2094363.15</v>
      </c>
      <c r="R101" s="26" t="e">
        <f t="shared" si="17"/>
        <v>#REF!</v>
      </c>
      <c r="S101" s="27" t="e">
        <f t="shared" si="14"/>
        <v>#REF!</v>
      </c>
      <c r="T101" s="33" t="e">
        <f>_xlfn.XLOOKUP(B101,#REF!,#REF!,"NE")</f>
        <v>#REF!</v>
      </c>
      <c r="U101" s="33">
        <v>2</v>
      </c>
      <c r="V101" s="33" t="e">
        <f>_xlfn.XLOOKUP(B101,#REF!,#REF!,"NE")</f>
        <v>#REF!</v>
      </c>
      <c r="W101" s="33" t="e">
        <f t="shared" si="15"/>
        <v>#REF!</v>
      </c>
      <c r="X101" s="33"/>
    </row>
    <row r="102" spans="2:24" ht="17" x14ac:dyDescent="0.15">
      <c r="B102" s="4">
        <v>5320</v>
      </c>
      <c r="C102" s="4"/>
      <c r="D102" s="6"/>
      <c r="E102" s="6" t="s">
        <v>109</v>
      </c>
      <c r="F102" s="5">
        <v>1269311</v>
      </c>
      <c r="G102" s="18">
        <v>1</v>
      </c>
      <c r="H102" s="18"/>
      <c r="I102" s="18"/>
      <c r="J102" s="18"/>
      <c r="K102" s="18"/>
      <c r="L102" s="18"/>
      <c r="M102" s="18">
        <v>1</v>
      </c>
      <c r="N102" s="18"/>
      <c r="O102" s="18"/>
      <c r="P102" s="18"/>
      <c r="Q102" s="26">
        <f t="shared" si="16"/>
        <v>1713569.85</v>
      </c>
      <c r="R102" s="26" t="e">
        <f t="shared" si="17"/>
        <v>#REF!</v>
      </c>
      <c r="S102" s="27" t="e">
        <f t="shared" si="14"/>
        <v>#REF!</v>
      </c>
      <c r="T102" s="33" t="e">
        <f>_xlfn.XLOOKUP(B102,#REF!,#REF!,"NE")</f>
        <v>#REF!</v>
      </c>
      <c r="U102" s="33">
        <v>2</v>
      </c>
      <c r="V102" s="33" t="e">
        <f>_xlfn.XLOOKUP(B102,#REF!,#REF!,"NE")</f>
        <v>#REF!</v>
      </c>
      <c r="W102" s="33" t="e">
        <f t="shared" si="15"/>
        <v>#REF!</v>
      </c>
      <c r="X102" s="33"/>
    </row>
    <row r="103" spans="2:24" ht="17" x14ac:dyDescent="0.15">
      <c r="B103" s="4">
        <v>5320</v>
      </c>
      <c r="C103" s="4"/>
      <c r="D103" s="6"/>
      <c r="E103" s="6" t="s">
        <v>110</v>
      </c>
      <c r="F103" s="5">
        <v>1269311</v>
      </c>
      <c r="G103" s="18"/>
      <c r="H103" s="18">
        <v>1</v>
      </c>
      <c r="I103" s="18"/>
      <c r="J103" s="18"/>
      <c r="K103" s="18"/>
      <c r="L103" s="18"/>
      <c r="M103" s="18">
        <v>1</v>
      </c>
      <c r="N103" s="18"/>
      <c r="O103" s="18"/>
      <c r="P103" s="18"/>
      <c r="Q103" s="26">
        <f t="shared" si="16"/>
        <v>1777035.4</v>
      </c>
      <c r="R103" s="26" t="e">
        <f t="shared" si="17"/>
        <v>#REF!</v>
      </c>
      <c r="S103" s="27" t="e">
        <f t="shared" si="14"/>
        <v>#REF!</v>
      </c>
      <c r="T103" s="33" t="e">
        <f>_xlfn.XLOOKUP(B103,#REF!,#REF!,"NE")</f>
        <v>#REF!</v>
      </c>
      <c r="U103" s="33">
        <v>2</v>
      </c>
      <c r="V103" s="33" t="e">
        <f>_xlfn.XLOOKUP(B103,#REF!,#REF!,"NE")</f>
        <v>#REF!</v>
      </c>
      <c r="W103" s="33" t="e">
        <f t="shared" si="15"/>
        <v>#REF!</v>
      </c>
      <c r="X103" s="33"/>
    </row>
    <row r="104" spans="2:24" ht="17" x14ac:dyDescent="0.15">
      <c r="B104" s="4"/>
      <c r="C104" s="4"/>
      <c r="D104" s="6"/>
      <c r="E104" s="16" t="s">
        <v>111</v>
      </c>
      <c r="F104" s="19" t="s">
        <v>44</v>
      </c>
      <c r="G104" s="21">
        <v>0</v>
      </c>
      <c r="H104" s="18"/>
      <c r="I104" s="18"/>
      <c r="J104" s="18"/>
      <c r="K104" s="18"/>
      <c r="L104" s="18"/>
      <c r="M104" s="18"/>
      <c r="N104" s="18"/>
      <c r="O104" s="18"/>
      <c r="P104" s="18"/>
      <c r="Q104" s="26"/>
      <c r="R104" s="26"/>
      <c r="S104" s="27"/>
      <c r="T104" s="33" t="e">
        <f>_xlfn.XLOOKUP(B104,#REF!,#REF!,"NE")</f>
        <v>#REF!</v>
      </c>
      <c r="U104" s="33">
        <v>2</v>
      </c>
      <c r="V104" s="33" t="e">
        <f>_xlfn.XLOOKUP(B104,#REF!,#REF!,"NE")</f>
        <v>#REF!</v>
      </c>
      <c r="W104" s="33" t="e">
        <f t="shared" si="15"/>
        <v>#REF!</v>
      </c>
      <c r="X104" s="33"/>
    </row>
    <row r="105" spans="2:24" ht="17" x14ac:dyDescent="0.15">
      <c r="B105" s="4"/>
      <c r="C105" s="4"/>
      <c r="E105" s="16" t="s">
        <v>112</v>
      </c>
      <c r="F105" s="19" t="s">
        <v>44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26"/>
      <c r="R105" s="26"/>
      <c r="S105" s="27"/>
      <c r="T105" s="33" t="e">
        <f>_xlfn.XLOOKUP(B105,#REF!,#REF!,"NE")</f>
        <v>#REF!</v>
      </c>
      <c r="U105" s="33">
        <v>2</v>
      </c>
      <c r="V105" s="33" t="e">
        <f>_xlfn.XLOOKUP(B105,#REF!,#REF!,"NE")</f>
        <v>#REF!</v>
      </c>
      <c r="W105" s="33" t="e">
        <f t="shared" si="15"/>
        <v>#REF!</v>
      </c>
      <c r="X105" s="33"/>
    </row>
    <row r="106" spans="2:24" ht="17" x14ac:dyDescent="0.15">
      <c r="B106" s="4"/>
      <c r="C106" s="4"/>
      <c r="D106" s="6"/>
      <c r="E106" s="16" t="s">
        <v>113</v>
      </c>
      <c r="F106" s="19" t="s">
        <v>44</v>
      </c>
      <c r="G106" s="18"/>
      <c r="H106" s="21">
        <v>0</v>
      </c>
      <c r="I106" s="18"/>
      <c r="J106" s="18"/>
      <c r="K106" s="18"/>
      <c r="L106" s="18"/>
      <c r="M106" s="18"/>
      <c r="N106" s="18"/>
      <c r="O106" s="18"/>
      <c r="P106" s="18"/>
      <c r="Q106" s="26"/>
      <c r="R106" s="26"/>
      <c r="S106" s="27"/>
      <c r="T106" s="33" t="e">
        <f>_xlfn.XLOOKUP(B106,#REF!,#REF!,"NE")</f>
        <v>#REF!</v>
      </c>
      <c r="U106" s="33">
        <v>2</v>
      </c>
      <c r="V106" s="33" t="e">
        <f>_xlfn.XLOOKUP(B106,#REF!,#REF!,"NE")</f>
        <v>#REF!</v>
      </c>
      <c r="W106" s="33" t="e">
        <f t="shared" si="15"/>
        <v>#REF!</v>
      </c>
      <c r="X106" s="33"/>
    </row>
    <row r="107" spans="2:24" ht="17" x14ac:dyDescent="0.15">
      <c r="B107" s="4"/>
      <c r="C107" s="4"/>
      <c r="D107" s="6"/>
      <c r="E107" s="16" t="s">
        <v>114</v>
      </c>
      <c r="F107" s="19" t="s">
        <v>44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26"/>
      <c r="R107" s="26"/>
      <c r="S107" s="27"/>
      <c r="T107" s="33" t="e">
        <f>_xlfn.XLOOKUP(B107,#REF!,#REF!,"NE")</f>
        <v>#REF!</v>
      </c>
      <c r="U107" s="33">
        <v>2</v>
      </c>
      <c r="V107" s="33" t="e">
        <f>_xlfn.XLOOKUP(B107,#REF!,#REF!,"NE")</f>
        <v>#REF!</v>
      </c>
      <c r="W107" s="33" t="e">
        <f t="shared" si="15"/>
        <v>#REF!</v>
      </c>
      <c r="X107" s="33"/>
    </row>
    <row r="108" spans="2:24" ht="17" x14ac:dyDescent="0.15">
      <c r="B108" s="4"/>
      <c r="C108" s="4"/>
      <c r="D108" s="6"/>
      <c r="E108" s="16" t="s">
        <v>115</v>
      </c>
      <c r="F108" s="19" t="s">
        <v>44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26"/>
      <c r="R108" s="26"/>
      <c r="S108" s="27"/>
      <c r="T108" s="33" t="e">
        <f>_xlfn.XLOOKUP(B108,#REF!,#REF!,"NE")</f>
        <v>#REF!</v>
      </c>
      <c r="U108" s="33">
        <v>2</v>
      </c>
      <c r="V108" s="33" t="e">
        <f>_xlfn.XLOOKUP(B108,#REF!,#REF!,"NE")</f>
        <v>#REF!</v>
      </c>
      <c r="W108" s="33" t="e">
        <f t="shared" si="15"/>
        <v>#REF!</v>
      </c>
      <c r="X108" s="33"/>
    </row>
    <row r="109" spans="2:24" ht="17" x14ac:dyDescent="0.15">
      <c r="B109" s="4"/>
      <c r="C109" s="14"/>
      <c r="D109" s="14"/>
      <c r="E109" s="16" t="s">
        <v>116</v>
      </c>
      <c r="F109" s="19" t="s">
        <v>44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26"/>
      <c r="R109" s="26"/>
      <c r="S109" s="27"/>
      <c r="T109" s="33" t="e">
        <f>_xlfn.XLOOKUP(B109,#REF!,#REF!,"NE")</f>
        <v>#REF!</v>
      </c>
      <c r="U109" s="33">
        <v>2</v>
      </c>
      <c r="V109" s="33" t="e">
        <f>_xlfn.XLOOKUP(B109,#REF!,#REF!,"NE")</f>
        <v>#REF!</v>
      </c>
      <c r="W109" s="33" t="e">
        <f t="shared" si="15"/>
        <v>#REF!</v>
      </c>
      <c r="X109" s="33"/>
    </row>
    <row r="110" spans="2:24" ht="17" x14ac:dyDescent="0.15">
      <c r="B110" s="4"/>
      <c r="C110" s="14"/>
      <c r="D110" s="14"/>
      <c r="E110" s="16" t="s">
        <v>117</v>
      </c>
      <c r="F110" s="19" t="s">
        <v>44</v>
      </c>
      <c r="G110" s="21">
        <v>0</v>
      </c>
      <c r="H110" s="18"/>
      <c r="I110" s="18"/>
      <c r="J110" s="18"/>
      <c r="K110" s="18"/>
      <c r="L110" s="18"/>
      <c r="M110" s="18"/>
      <c r="N110" s="18"/>
      <c r="O110" s="18"/>
      <c r="P110" s="18"/>
      <c r="Q110" s="26"/>
      <c r="R110" s="26"/>
      <c r="S110" s="27"/>
      <c r="T110" s="33" t="e">
        <f>_xlfn.XLOOKUP(B110,#REF!,#REF!,"NE")</f>
        <v>#REF!</v>
      </c>
      <c r="U110" s="33">
        <v>2</v>
      </c>
      <c r="V110" s="33" t="e">
        <f>_xlfn.XLOOKUP(B110,#REF!,#REF!,"NE")</f>
        <v>#REF!</v>
      </c>
      <c r="W110" s="33" t="e">
        <f t="shared" si="15"/>
        <v>#REF!</v>
      </c>
      <c r="X110" s="33"/>
    </row>
    <row r="111" spans="2:24" ht="17" x14ac:dyDescent="0.15">
      <c r="B111" s="4"/>
      <c r="C111" s="14"/>
      <c r="D111" s="14"/>
      <c r="E111" s="16" t="s">
        <v>118</v>
      </c>
      <c r="F111" s="19" t="s">
        <v>44</v>
      </c>
      <c r="G111" s="18"/>
      <c r="H111" s="21">
        <v>0</v>
      </c>
      <c r="I111" s="18"/>
      <c r="J111" s="18"/>
      <c r="K111" s="18"/>
      <c r="L111" s="18"/>
      <c r="M111" s="18"/>
      <c r="N111" s="18"/>
      <c r="O111" s="18"/>
      <c r="P111" s="18"/>
      <c r="Q111" s="26"/>
      <c r="R111" s="26"/>
      <c r="S111" s="27"/>
      <c r="T111" s="33" t="e">
        <f>_xlfn.XLOOKUP(B111,#REF!,#REF!,"NE")</f>
        <v>#REF!</v>
      </c>
      <c r="U111" s="33">
        <v>2</v>
      </c>
      <c r="V111" s="33" t="e">
        <f>_xlfn.XLOOKUP(B111,#REF!,#REF!,"NE")</f>
        <v>#REF!</v>
      </c>
      <c r="W111" s="33" t="e">
        <f t="shared" si="15"/>
        <v>#REF!</v>
      </c>
      <c r="X111" s="33"/>
    </row>
    <row r="112" spans="2:24" ht="17" x14ac:dyDescent="0.15">
      <c r="B112" s="4">
        <v>5340</v>
      </c>
      <c r="D112" s="24" t="s">
        <v>17</v>
      </c>
      <c r="E112" s="23"/>
      <c r="F112" s="25">
        <v>1350257</v>
      </c>
      <c r="G112" s="18"/>
      <c r="H112" s="21"/>
      <c r="I112" s="18"/>
      <c r="J112" s="18"/>
      <c r="K112" s="18"/>
      <c r="L112" s="18"/>
      <c r="M112" s="18"/>
      <c r="N112" s="18"/>
      <c r="O112" s="18"/>
      <c r="P112" s="18"/>
      <c r="Q112" s="26">
        <f>F112+(F112*$G$3*G112+F112*$H$3*H112+F112*$I$3*I112+F112*$J$3*J112+F112*$K$3*K112+F112*$L$3*L112+F112*$M$3*M112+F112*$N$3*N112+F112*$O$3*O112)+$P$3*P112</f>
        <v>1350257</v>
      </c>
      <c r="R112" s="26" t="e">
        <f t="shared" ref="R112:R114" si="18">ROUND(U112*T112*V112/100,0)</f>
        <v>#REF!</v>
      </c>
      <c r="S112" s="27" t="e">
        <f t="shared" si="14"/>
        <v>#REF!</v>
      </c>
      <c r="T112" s="33" t="e">
        <f>_xlfn.XLOOKUP(B112,#REF!,#REF!,"NE")</f>
        <v>#REF!</v>
      </c>
      <c r="U112" s="33">
        <v>2</v>
      </c>
      <c r="V112" s="33" t="e">
        <f>_xlfn.XLOOKUP(B112,#REF!,#REF!,"NE")</f>
        <v>#REF!</v>
      </c>
      <c r="W112" s="33" t="e">
        <f t="shared" si="15"/>
        <v>#REF!</v>
      </c>
      <c r="X112" s="33"/>
    </row>
    <row r="113" spans="2:24" ht="17" x14ac:dyDescent="0.15">
      <c r="B113" s="4">
        <v>5340</v>
      </c>
      <c r="E113" s="6" t="s">
        <v>119</v>
      </c>
      <c r="F113" s="5">
        <v>1350257</v>
      </c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26">
        <f>F113+(F113*$G$3*G113+F113*$H$3*H113+F113*$I$3*I113+F113*$J$3*J113+F113*$K$3*K113+F113*$L$3*L113+F113*$M$3*M113+F113*$N$3*N113+F113*$O$3*O113)+$P$3*P113</f>
        <v>1350257</v>
      </c>
      <c r="R113" s="26" t="e">
        <f t="shared" si="18"/>
        <v>#REF!</v>
      </c>
      <c r="S113" s="27" t="e">
        <f t="shared" si="14"/>
        <v>#REF!</v>
      </c>
      <c r="T113" s="33" t="e">
        <f>_xlfn.XLOOKUP(B113,#REF!,#REF!,"NE")</f>
        <v>#REF!</v>
      </c>
      <c r="U113" s="33">
        <v>2</v>
      </c>
      <c r="V113" s="33" t="e">
        <f>_xlfn.XLOOKUP(B113,#REF!,#REF!,"NE")</f>
        <v>#REF!</v>
      </c>
      <c r="W113" s="33" t="e">
        <f t="shared" si="15"/>
        <v>#REF!</v>
      </c>
      <c r="X113" s="33"/>
    </row>
    <row r="114" spans="2:24" ht="17" x14ac:dyDescent="0.15">
      <c r="B114" s="4">
        <v>5340</v>
      </c>
      <c r="C114" s="14"/>
      <c r="D114" s="14"/>
      <c r="E114" s="6" t="s">
        <v>120</v>
      </c>
      <c r="F114" s="5">
        <v>1350257</v>
      </c>
      <c r="G114" s="18">
        <v>1</v>
      </c>
      <c r="H114" s="18"/>
      <c r="I114" s="18"/>
      <c r="J114" s="18"/>
      <c r="K114" s="18"/>
      <c r="L114" s="18"/>
      <c r="M114" s="28">
        <v>1</v>
      </c>
      <c r="N114" s="18"/>
      <c r="O114" s="18"/>
      <c r="P114" s="18"/>
      <c r="Q114" s="26">
        <f>F114+(F114*$G$3*G114+F114*$H$3*H114+F114*$I$3*I114+F114*$J$3*J114+F114*$K$3*K114+F114*$L$3*L114+F114*$M$3*M114+F114*$N$3*N114+F114*$O$3*O114)+$P$3*P114</f>
        <v>1822846.95</v>
      </c>
      <c r="R114" s="26" t="e">
        <f t="shared" si="18"/>
        <v>#REF!</v>
      </c>
      <c r="S114" s="27" t="e">
        <f t="shared" si="14"/>
        <v>#REF!</v>
      </c>
      <c r="T114" s="33" t="e">
        <f>_xlfn.XLOOKUP(B114,#REF!,#REF!,"NE")</f>
        <v>#REF!</v>
      </c>
      <c r="U114" s="33">
        <v>2</v>
      </c>
      <c r="V114" s="33" t="e">
        <f>_xlfn.XLOOKUP(B114,#REF!,#REF!,"NE")</f>
        <v>#REF!</v>
      </c>
      <c r="W114" s="33" t="e">
        <f t="shared" si="15"/>
        <v>#REF!</v>
      </c>
      <c r="X114" s="33"/>
    </row>
    <row r="115" spans="2:24" ht="17" x14ac:dyDescent="0.15">
      <c r="B115" s="4">
        <v>5340</v>
      </c>
      <c r="C115" s="14"/>
      <c r="D115" s="14"/>
      <c r="E115" s="16" t="s">
        <v>121</v>
      </c>
      <c r="F115" s="19" t="s">
        <v>44</v>
      </c>
      <c r="G115" s="18"/>
      <c r="H115" s="18">
        <v>1</v>
      </c>
      <c r="I115" s="18"/>
      <c r="J115" s="18"/>
      <c r="K115" s="18"/>
      <c r="L115" s="18"/>
      <c r="M115" s="28">
        <v>1</v>
      </c>
      <c r="N115" s="18"/>
      <c r="O115" s="18"/>
      <c r="P115" s="18"/>
      <c r="Q115" s="26"/>
      <c r="R115" s="26"/>
      <c r="S115" s="27"/>
      <c r="T115" s="33" t="e">
        <f>_xlfn.XLOOKUP(B115,#REF!,#REF!,"NE")</f>
        <v>#REF!</v>
      </c>
      <c r="U115" s="33">
        <v>2</v>
      </c>
      <c r="V115" s="33" t="e">
        <f>_xlfn.XLOOKUP(B115,#REF!,#REF!,"NE")</f>
        <v>#REF!</v>
      </c>
      <c r="W115" s="33" t="e">
        <f t="shared" si="15"/>
        <v>#REF!</v>
      </c>
      <c r="X115" s="33"/>
    </row>
    <row r="116" spans="2:24" ht="17" x14ac:dyDescent="0.15">
      <c r="B116" s="4">
        <v>5340</v>
      </c>
      <c r="C116" s="14"/>
      <c r="D116" s="14"/>
      <c r="E116" s="6" t="s">
        <v>122</v>
      </c>
      <c r="F116" s="5">
        <v>1350257</v>
      </c>
      <c r="G116" s="18">
        <v>1</v>
      </c>
      <c r="H116" s="18"/>
      <c r="I116" s="18"/>
      <c r="J116" s="18">
        <v>1</v>
      </c>
      <c r="K116" s="18"/>
      <c r="L116" s="18"/>
      <c r="M116" s="18">
        <v>1</v>
      </c>
      <c r="N116" s="18"/>
      <c r="O116" s="18"/>
      <c r="P116" s="18"/>
      <c r="Q116" s="26">
        <f>F116+(F116*$G$3*G116+F116*$H$3*H116+F116*$I$3*I116+F116*$J$3*J116+F116*$K$3*K116+F116*$L$3*L116+F116*$M$3*M116+F116*$N$3*N116+F116*$O$3*O116)+$P$3*P116</f>
        <v>2160411.2000000002</v>
      </c>
      <c r="R116" s="26" t="e">
        <f t="shared" ref="R116" si="19">ROUND(U116*T116*V116/100,0)</f>
        <v>#REF!</v>
      </c>
      <c r="S116" s="27" t="e">
        <f t="shared" si="14"/>
        <v>#REF!</v>
      </c>
      <c r="T116" s="33" t="e">
        <f>_xlfn.XLOOKUP(B116,#REF!,#REF!,"NE")</f>
        <v>#REF!</v>
      </c>
      <c r="U116" s="33">
        <v>2</v>
      </c>
      <c r="V116" s="33" t="e">
        <f>_xlfn.XLOOKUP(B116,#REF!,#REF!,"NE")</f>
        <v>#REF!</v>
      </c>
      <c r="W116" s="33" t="e">
        <f t="shared" si="15"/>
        <v>#REF!</v>
      </c>
      <c r="X116" s="33"/>
    </row>
    <row r="117" spans="2:24" ht="17" x14ac:dyDescent="0.15">
      <c r="B117" s="4">
        <v>5340</v>
      </c>
      <c r="C117" s="14"/>
      <c r="D117" s="14"/>
      <c r="E117" s="16" t="s">
        <v>123</v>
      </c>
      <c r="F117" s="19" t="s">
        <v>44</v>
      </c>
      <c r="G117" s="18"/>
      <c r="H117" s="18">
        <v>1</v>
      </c>
      <c r="I117" s="18"/>
      <c r="J117" s="18">
        <v>1</v>
      </c>
      <c r="K117" s="18"/>
      <c r="L117" s="18"/>
      <c r="M117" s="18">
        <v>1</v>
      </c>
      <c r="N117" s="18"/>
      <c r="O117" s="18"/>
      <c r="P117" s="18"/>
      <c r="Q117" s="26"/>
      <c r="R117" s="26"/>
      <c r="S117" s="27"/>
      <c r="T117" s="33" t="e">
        <f>_xlfn.XLOOKUP(B117,#REF!,#REF!,"NE")</f>
        <v>#REF!</v>
      </c>
      <c r="U117" s="33">
        <v>2</v>
      </c>
      <c r="V117" s="33" t="e">
        <f>_xlfn.XLOOKUP(B117,#REF!,#REF!,"NE")</f>
        <v>#REF!</v>
      </c>
      <c r="W117" s="33" t="e">
        <f t="shared" si="15"/>
        <v>#REF!</v>
      </c>
      <c r="X117" s="33"/>
    </row>
    <row r="118" spans="2:24" ht="17" x14ac:dyDescent="0.15">
      <c r="B118" s="14"/>
      <c r="C118" s="14"/>
      <c r="D118" s="14"/>
      <c r="E118" s="16" t="s">
        <v>125</v>
      </c>
      <c r="F118" s="19" t="s">
        <v>44</v>
      </c>
      <c r="G118" s="18"/>
      <c r="H118" s="21">
        <v>0</v>
      </c>
      <c r="I118" s="18"/>
      <c r="J118" s="18"/>
      <c r="K118" s="18"/>
      <c r="L118" s="18"/>
      <c r="M118" s="18"/>
      <c r="N118" s="18"/>
      <c r="O118" s="18"/>
      <c r="P118" s="18"/>
      <c r="Q118" s="26"/>
      <c r="R118" s="26"/>
      <c r="S118" s="27"/>
      <c r="T118" s="33"/>
      <c r="U118" s="33"/>
      <c r="V118" s="33"/>
      <c r="W118" s="33"/>
      <c r="X118" s="33"/>
    </row>
    <row r="119" spans="2:24" ht="17" x14ac:dyDescent="0.15">
      <c r="B119" s="14"/>
      <c r="C119" s="14"/>
      <c r="D119" s="14"/>
      <c r="E119" s="16" t="s">
        <v>124</v>
      </c>
      <c r="F119" s="19" t="s">
        <v>44</v>
      </c>
      <c r="G119" s="18"/>
      <c r="H119" s="21">
        <v>0</v>
      </c>
      <c r="I119" s="18"/>
      <c r="J119" s="18"/>
      <c r="K119" s="18"/>
      <c r="L119" s="18"/>
      <c r="M119" s="18"/>
      <c r="N119" s="18"/>
      <c r="O119" s="18"/>
      <c r="P119" s="18"/>
      <c r="Q119" s="26"/>
      <c r="R119" s="26"/>
      <c r="S119" s="27"/>
      <c r="T119" s="33"/>
      <c r="U119" s="33"/>
      <c r="V119" s="33"/>
      <c r="W119" s="33"/>
      <c r="X119" s="33"/>
    </row>
    <row r="121" spans="2:24" x14ac:dyDescent="0.15">
      <c r="C121" s="35" t="s">
        <v>144</v>
      </c>
    </row>
  </sheetData>
  <mergeCells count="4">
    <mergeCell ref="D2:O2"/>
    <mergeCell ref="C5:C20"/>
    <mergeCell ref="C21:C28"/>
    <mergeCell ref="C29:C42"/>
  </mergeCells>
  <printOptions horizontalCentered="1"/>
  <pageMargins left="1.003333333333333" right="0.78749999999999998" top="1.3006944444444399" bottom="0.98402777777777795" header="0.43333333333333302" footer="0.51180555555555496"/>
  <pageSetup paperSize="9" scale="95" firstPageNumber="0" orientation="landscape" horizontalDpi="300" verticalDpi="300" r:id="rId1"/>
  <headerFooter>
    <oddHeader>&amp;CUNIVERSIDAD DE COSTA RICA
VICERRECTORIA DE ADMINISTRACION
OFICINA DE RECURSOS HUMANOS
Escala Salarial para el Sector Administrativo
ENERO 2021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77D6D-9FBE-274E-BF57-2DFDDCFF9132}">
  <dimension ref="A1:C16"/>
  <sheetViews>
    <sheetView workbookViewId="0">
      <selection sqref="A1:C3"/>
    </sheetView>
  </sheetViews>
  <sheetFormatPr baseColWidth="10" defaultRowHeight="13" x14ac:dyDescent="0.15"/>
  <cols>
    <col min="1" max="1" width="36.33203125" customWidth="1"/>
    <col min="2" max="2" width="54.33203125" customWidth="1"/>
    <col min="3" max="3" width="36.6640625" customWidth="1"/>
  </cols>
  <sheetData>
    <row r="1" spans="1:3" x14ac:dyDescent="0.15">
      <c r="A1" s="47" t="s">
        <v>168</v>
      </c>
      <c r="B1" s="47"/>
      <c r="C1" s="47"/>
    </row>
    <row r="2" spans="1:3" ht="20" customHeight="1" x14ac:dyDescent="0.15">
      <c r="A2" s="47"/>
      <c r="B2" s="47"/>
      <c r="C2" s="47"/>
    </row>
    <row r="3" spans="1:3" ht="30" customHeight="1" x14ac:dyDescent="0.15">
      <c r="A3" s="47"/>
      <c r="B3" s="47"/>
      <c r="C3" s="47"/>
    </row>
    <row r="4" spans="1:3" ht="13" customHeight="1" x14ac:dyDescent="0.15">
      <c r="A4" s="48" t="s">
        <v>167</v>
      </c>
      <c r="B4" s="48" t="s">
        <v>176</v>
      </c>
      <c r="C4" s="48" t="s">
        <v>166</v>
      </c>
    </row>
    <row r="5" spans="1:3" ht="14" customHeight="1" x14ac:dyDescent="0.15">
      <c r="A5" s="48"/>
      <c r="B5" s="48"/>
      <c r="C5" s="48"/>
    </row>
    <row r="6" spans="1:3" ht="17" x14ac:dyDescent="0.15">
      <c r="A6" s="49" t="s">
        <v>169</v>
      </c>
      <c r="B6" s="10" t="s">
        <v>170</v>
      </c>
      <c r="C6" s="41">
        <v>861000</v>
      </c>
    </row>
    <row r="7" spans="1:3" ht="16" x14ac:dyDescent="0.15">
      <c r="A7" s="49"/>
      <c r="B7" s="6"/>
      <c r="C7" s="42"/>
    </row>
    <row r="8" spans="1:3" ht="17" x14ac:dyDescent="0.15">
      <c r="A8" s="49"/>
      <c r="B8" s="10" t="s">
        <v>171</v>
      </c>
      <c r="C8" s="41">
        <v>992554.88</v>
      </c>
    </row>
    <row r="9" spans="1:3" ht="16" x14ac:dyDescent="0.15">
      <c r="A9" s="49"/>
      <c r="B9" s="6"/>
      <c r="C9" s="42"/>
    </row>
    <row r="10" spans="1:3" ht="17" x14ac:dyDescent="0.15">
      <c r="A10" s="49"/>
      <c r="B10" s="10" t="s">
        <v>172</v>
      </c>
      <c r="C10" s="41">
        <v>1195833</v>
      </c>
    </row>
    <row r="11" spans="1:3" ht="16" x14ac:dyDescent="0.15">
      <c r="A11" s="49"/>
      <c r="B11" s="6"/>
      <c r="C11" s="42"/>
    </row>
    <row r="12" spans="1:3" ht="17" x14ac:dyDescent="0.15">
      <c r="A12" s="49"/>
      <c r="B12" s="10" t="s">
        <v>173</v>
      </c>
      <c r="C12" s="41">
        <v>1674166.67</v>
      </c>
    </row>
    <row r="13" spans="1:3" ht="16" x14ac:dyDescent="0.15">
      <c r="A13" s="49"/>
      <c r="B13" s="6"/>
      <c r="C13" s="42"/>
    </row>
    <row r="14" spans="1:3" ht="17" x14ac:dyDescent="0.15">
      <c r="A14" s="49"/>
      <c r="B14" s="10" t="s">
        <v>174</v>
      </c>
      <c r="C14" s="41">
        <v>2414499</v>
      </c>
    </row>
    <row r="15" spans="1:3" ht="16" x14ac:dyDescent="0.15">
      <c r="A15" s="49"/>
      <c r="B15" s="6"/>
      <c r="C15" s="42"/>
    </row>
    <row r="16" spans="1:3" ht="17" x14ac:dyDescent="0.15">
      <c r="A16" s="49"/>
      <c r="B16" s="10" t="s">
        <v>175</v>
      </c>
      <c r="C16" s="41">
        <v>3819299</v>
      </c>
    </row>
  </sheetData>
  <mergeCells count="5">
    <mergeCell ref="A1:C3"/>
    <mergeCell ref="C4:C5"/>
    <mergeCell ref="A6:A16"/>
    <mergeCell ref="A4:A5"/>
    <mergeCell ref="B4:B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42126-F574-4B7B-A1B2-A7ACE9BF7D65}">
  <dimension ref="A1:F42"/>
  <sheetViews>
    <sheetView showGridLines="0" tabSelected="1" zoomScale="90" zoomScaleNormal="90" workbookViewId="0">
      <pane ySplit="5" topLeftCell="A6" activePane="bottomLeft" state="frozen"/>
      <selection activeCell="D1" sqref="D1"/>
      <selection pane="bottomLeft" activeCell="E16" sqref="E16"/>
    </sheetView>
  </sheetViews>
  <sheetFormatPr baseColWidth="10" defaultColWidth="9.1640625" defaultRowHeight="13" x14ac:dyDescent="0.15"/>
  <cols>
    <col min="1" max="1" width="32.33203125" customWidth="1"/>
    <col min="2" max="2" width="64.1640625" customWidth="1"/>
    <col min="3" max="3" width="39.5" customWidth="1"/>
    <col min="4" max="989" width="10.6640625" customWidth="1"/>
  </cols>
  <sheetData>
    <row r="1" spans="1:6" ht="20.5" customHeight="1" x14ac:dyDescent="0.15">
      <c r="A1" s="47" t="s">
        <v>177</v>
      </c>
      <c r="B1" s="47"/>
      <c r="C1" s="47"/>
    </row>
    <row r="2" spans="1:6" ht="37.5" customHeight="1" x14ac:dyDescent="0.15">
      <c r="A2" s="47"/>
      <c r="B2" s="47"/>
      <c r="C2" s="47"/>
    </row>
    <row r="3" spans="1:6" ht="21.5" customHeight="1" thickBot="1" x14ac:dyDescent="0.2">
      <c r="A3" s="47"/>
      <c r="B3" s="47"/>
      <c r="C3" s="47"/>
    </row>
    <row r="4" spans="1:6" ht="20" customHeight="1" x14ac:dyDescent="0.15">
      <c r="A4" s="54" t="s">
        <v>167</v>
      </c>
      <c r="B4" s="50" t="s">
        <v>166</v>
      </c>
      <c r="C4" s="51"/>
    </row>
    <row r="5" spans="1:6" ht="57" customHeight="1" thickBot="1" x14ac:dyDescent="0.2">
      <c r="A5" s="55"/>
      <c r="B5" s="52"/>
      <c r="C5" s="53"/>
      <c r="D5" s="33"/>
    </row>
    <row r="6" spans="1:6" ht="20.5" customHeight="1" x14ac:dyDescent="0.15">
      <c r="A6" s="45" t="s">
        <v>27</v>
      </c>
      <c r="B6" s="38"/>
      <c r="C6" s="41"/>
      <c r="D6" s="33"/>
      <c r="E6" s="39"/>
      <c r="F6" s="39"/>
    </row>
    <row r="7" spans="1:6" ht="17" x14ac:dyDescent="0.15">
      <c r="A7" s="45"/>
      <c r="B7" s="6" t="s">
        <v>147</v>
      </c>
      <c r="C7" s="42">
        <v>419659</v>
      </c>
      <c r="D7" s="33"/>
      <c r="E7" s="39"/>
      <c r="F7" s="39"/>
    </row>
    <row r="8" spans="1:6" ht="16" x14ac:dyDescent="0.15">
      <c r="A8" s="45"/>
      <c r="B8" s="10"/>
      <c r="C8" s="41"/>
      <c r="D8" s="33"/>
      <c r="E8" s="39"/>
      <c r="F8" s="39"/>
    </row>
    <row r="9" spans="1:6" ht="17" x14ac:dyDescent="0.15">
      <c r="A9" s="45"/>
      <c r="B9" s="6" t="s">
        <v>178</v>
      </c>
      <c r="C9" s="42">
        <v>440011.11</v>
      </c>
      <c r="D9" s="33"/>
      <c r="E9" s="39"/>
      <c r="F9" s="39"/>
    </row>
    <row r="10" spans="1:6" ht="16" x14ac:dyDescent="0.15">
      <c r="A10" s="45"/>
      <c r="B10" s="10"/>
      <c r="C10" s="41"/>
      <c r="D10" s="33"/>
      <c r="E10" s="39"/>
      <c r="F10" s="39"/>
    </row>
    <row r="11" spans="1:6" ht="17" x14ac:dyDescent="0.15">
      <c r="A11" s="45"/>
      <c r="B11" s="6" t="s">
        <v>148</v>
      </c>
      <c r="C11" s="42">
        <v>466943.62763194466</v>
      </c>
      <c r="D11" s="33"/>
      <c r="E11" s="39"/>
      <c r="F11" s="39"/>
    </row>
    <row r="12" spans="1:6" ht="16.5" customHeight="1" x14ac:dyDescent="0.15">
      <c r="A12" s="45"/>
      <c r="B12" s="6" t="s">
        <v>149</v>
      </c>
      <c r="C12" s="42">
        <v>480951.93646090303</v>
      </c>
      <c r="D12" s="33"/>
      <c r="E12" s="39"/>
      <c r="F12" s="39"/>
    </row>
    <row r="13" spans="1:6" ht="15" customHeight="1" x14ac:dyDescent="0.15">
      <c r="A13" s="36"/>
      <c r="B13" s="6" t="s">
        <v>150</v>
      </c>
      <c r="C13" s="42">
        <v>495380.49455473013</v>
      </c>
      <c r="D13" s="33"/>
      <c r="E13" s="39"/>
      <c r="F13" s="39"/>
    </row>
    <row r="14" spans="1:6" ht="16" x14ac:dyDescent="0.15">
      <c r="A14" s="44" t="s">
        <v>28</v>
      </c>
      <c r="B14" s="10"/>
      <c r="C14" s="41"/>
      <c r="D14" s="33"/>
      <c r="E14" s="33"/>
      <c r="F14" s="33"/>
    </row>
    <row r="15" spans="1:6" ht="14" customHeight="1" x14ac:dyDescent="0.15">
      <c r="A15" s="45"/>
      <c r="B15" s="6" t="s">
        <v>151</v>
      </c>
      <c r="C15" s="42">
        <v>515195.71433691937</v>
      </c>
      <c r="D15" s="33"/>
      <c r="E15" s="33"/>
      <c r="F15" s="33"/>
    </row>
    <row r="16" spans="1:6" ht="16" x14ac:dyDescent="0.15">
      <c r="A16" s="45"/>
      <c r="B16" s="10"/>
      <c r="C16" s="41"/>
      <c r="D16" s="33"/>
      <c r="E16" s="33"/>
      <c r="F16" s="33"/>
    </row>
    <row r="17" spans="1:6" ht="17" x14ac:dyDescent="0.15">
      <c r="A17" s="45"/>
      <c r="B17" s="6" t="s">
        <v>152</v>
      </c>
      <c r="C17" s="42">
        <v>535803.54291039612</v>
      </c>
      <c r="D17" s="33"/>
      <c r="E17" s="33"/>
      <c r="F17" s="33"/>
    </row>
    <row r="18" spans="1:6" ht="18.5" customHeight="1" x14ac:dyDescent="0.15">
      <c r="A18" s="44" t="s">
        <v>29</v>
      </c>
      <c r="B18" s="10"/>
      <c r="C18" s="41"/>
      <c r="D18" s="33"/>
      <c r="E18" s="33"/>
      <c r="F18" s="33"/>
    </row>
    <row r="19" spans="1:6" ht="17" x14ac:dyDescent="0.15">
      <c r="A19" s="45"/>
      <c r="B19" s="6" t="s">
        <v>153</v>
      </c>
      <c r="C19" s="42">
        <v>616174.07434695552</v>
      </c>
      <c r="D19" s="33"/>
      <c r="E19" s="33"/>
      <c r="F19" s="33"/>
    </row>
    <row r="20" spans="1:6" ht="13.5" customHeight="1" x14ac:dyDescent="0.15">
      <c r="A20" s="45"/>
      <c r="B20" s="10"/>
      <c r="C20" s="41"/>
      <c r="D20" s="33"/>
      <c r="E20" s="33"/>
      <c r="F20" s="33"/>
    </row>
    <row r="21" spans="1:6" ht="17" x14ac:dyDescent="0.15">
      <c r="A21" s="45"/>
      <c r="B21" s="6" t="s">
        <v>154</v>
      </c>
      <c r="C21" s="42">
        <v>646982.77806430333</v>
      </c>
      <c r="D21" s="33"/>
      <c r="E21" s="33"/>
      <c r="F21" s="33"/>
    </row>
    <row r="22" spans="1:6" ht="16.5" customHeight="1" x14ac:dyDescent="0.15">
      <c r="A22" s="45"/>
      <c r="B22" s="10"/>
      <c r="C22" s="41"/>
      <c r="D22" s="33"/>
      <c r="E22" s="33"/>
      <c r="F22" s="33"/>
    </row>
    <row r="23" spans="1:6" ht="17" x14ac:dyDescent="0.15">
      <c r="A23" s="45"/>
      <c r="B23" s="6" t="s">
        <v>155</v>
      </c>
      <c r="C23" s="42">
        <v>679331.91696751851</v>
      </c>
      <c r="D23" s="33"/>
      <c r="E23" s="33"/>
      <c r="F23" s="33"/>
    </row>
    <row r="24" spans="1:6" ht="21" customHeight="1" x14ac:dyDescent="0.15">
      <c r="A24" s="45"/>
      <c r="B24" s="10"/>
      <c r="C24" s="41"/>
      <c r="D24" s="33"/>
      <c r="E24" s="33"/>
      <c r="F24" s="33"/>
    </row>
    <row r="25" spans="1:6" ht="17" x14ac:dyDescent="0.15">
      <c r="A25" s="46"/>
      <c r="B25" s="6" t="s">
        <v>156</v>
      </c>
      <c r="C25" s="42">
        <v>713298.51281589444</v>
      </c>
      <c r="D25" s="33"/>
      <c r="E25" s="33"/>
      <c r="F25" s="33"/>
    </row>
    <row r="26" spans="1:6" ht="16" x14ac:dyDescent="0.15">
      <c r="A26" s="44" t="s">
        <v>145</v>
      </c>
      <c r="B26" s="10"/>
      <c r="C26" s="41"/>
      <c r="D26" s="37"/>
    </row>
    <row r="27" spans="1:6" ht="20" customHeight="1" x14ac:dyDescent="0.15">
      <c r="A27" s="45"/>
      <c r="B27" s="6" t="s">
        <v>157</v>
      </c>
      <c r="C27" s="42">
        <v>1132004.7398388246</v>
      </c>
      <c r="D27" s="37"/>
    </row>
    <row r="28" spans="1:6" ht="16" x14ac:dyDescent="0.15">
      <c r="A28" s="45"/>
      <c r="B28" s="10"/>
      <c r="C28" s="41"/>
      <c r="D28" s="37"/>
    </row>
    <row r="29" spans="1:6" ht="17" x14ac:dyDescent="0.15">
      <c r="A29" s="45"/>
      <c r="B29" s="6" t="s">
        <v>158</v>
      </c>
      <c r="C29" s="42">
        <v>1301805.4508146481</v>
      </c>
      <c r="D29" s="37"/>
    </row>
    <row r="30" spans="1:6" ht="16" x14ac:dyDescent="0.15">
      <c r="A30" s="45"/>
      <c r="B30" s="10"/>
      <c r="C30" s="41"/>
      <c r="D30" s="37"/>
    </row>
    <row r="31" spans="1:6" ht="18.5" customHeight="1" x14ac:dyDescent="0.15">
      <c r="A31" s="45"/>
      <c r="B31" s="6" t="s">
        <v>159</v>
      </c>
      <c r="C31" s="42">
        <v>1497076.2684368452</v>
      </c>
      <c r="D31" s="37"/>
    </row>
    <row r="32" spans="1:6" ht="15" customHeight="1" x14ac:dyDescent="0.15">
      <c r="A32" s="45"/>
      <c r="B32" s="10"/>
      <c r="C32" s="41"/>
      <c r="D32" s="37"/>
    </row>
    <row r="33" spans="1:4" ht="16" customHeight="1" x14ac:dyDescent="0.15">
      <c r="A33" s="45"/>
      <c r="B33" s="6" t="s">
        <v>160</v>
      </c>
      <c r="C33" s="42">
        <v>1721637.7087023719</v>
      </c>
      <c r="D33" s="37"/>
    </row>
    <row r="34" spans="1:4" ht="17" x14ac:dyDescent="0.15">
      <c r="A34" s="46"/>
      <c r="B34" s="6" t="s">
        <v>165</v>
      </c>
      <c r="C34" s="42">
        <v>1793372.6132316375</v>
      </c>
      <c r="D34" s="37"/>
    </row>
    <row r="35" spans="1:4" ht="16" x14ac:dyDescent="0.15">
      <c r="A35" s="49" t="s">
        <v>146</v>
      </c>
      <c r="B35" s="10"/>
      <c r="C35" s="41"/>
      <c r="D35" s="37"/>
    </row>
    <row r="36" spans="1:4" ht="17" customHeight="1" x14ac:dyDescent="0.15">
      <c r="A36" s="49"/>
      <c r="B36" s="6" t="s">
        <v>161</v>
      </c>
      <c r="C36" s="42">
        <v>1897388.2247990726</v>
      </c>
      <c r="D36" s="37"/>
    </row>
    <row r="37" spans="1:4" ht="16" x14ac:dyDescent="0.15">
      <c r="A37" s="49"/>
      <c r="B37" s="10"/>
      <c r="C37" s="41"/>
      <c r="D37" s="37"/>
    </row>
    <row r="38" spans="1:4" ht="17" customHeight="1" x14ac:dyDescent="0.15">
      <c r="A38" s="49"/>
      <c r="B38" s="6" t="s">
        <v>162</v>
      </c>
      <c r="C38" s="42">
        <v>2390709.1632468319</v>
      </c>
      <c r="D38" s="37"/>
    </row>
    <row r="39" spans="1:4" ht="16" x14ac:dyDescent="0.15">
      <c r="A39" s="49"/>
      <c r="B39" s="10"/>
      <c r="C39" s="41"/>
      <c r="D39" s="37"/>
    </row>
    <row r="40" spans="1:4" ht="17" customHeight="1" x14ac:dyDescent="0.15">
      <c r="A40" s="49"/>
      <c r="B40" s="40" t="s">
        <v>163</v>
      </c>
      <c r="C40" s="42">
        <v>3031120.3803515765</v>
      </c>
      <c r="D40" s="37"/>
    </row>
    <row r="41" spans="1:4" ht="16" x14ac:dyDescent="0.15">
      <c r="A41" s="49"/>
      <c r="B41" s="10"/>
      <c r="C41" s="41"/>
      <c r="D41" s="37"/>
    </row>
    <row r="42" spans="1:4" ht="17" x14ac:dyDescent="0.15">
      <c r="A42" s="49"/>
      <c r="B42" s="6" t="s">
        <v>164</v>
      </c>
      <c r="C42" s="42">
        <v>3182676.3993691551</v>
      </c>
      <c r="D42" s="37"/>
    </row>
  </sheetData>
  <mergeCells count="8">
    <mergeCell ref="A1:C3"/>
    <mergeCell ref="A18:A25"/>
    <mergeCell ref="A35:A42"/>
    <mergeCell ref="B4:C5"/>
    <mergeCell ref="A26:A34"/>
    <mergeCell ref="A4:A5"/>
    <mergeCell ref="A6:A12"/>
    <mergeCell ref="A14:A17"/>
  </mergeCells>
  <printOptions horizontalCentered="1"/>
  <pageMargins left="1.003333333333333" right="0.78749999999999998" top="1.3006944444444399" bottom="0.98402777777777795" header="0.43333333333333302" footer="0.51180555555555496"/>
  <pageSetup paperSize="9" scale="95" firstPageNumber="0" orientation="landscape" horizontalDpi="300" verticalDpi="300" r:id="rId1"/>
  <headerFooter>
    <oddHeader>&amp;CUNIVERSIDAD DE COSTA RICA
VICERRECTORIA DE ADMINISTRACION
OFICINA DE RECURSOS HUMANOS
Escala Salarial para el Sector Administrativo
ENERO 2021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SGT UCR </vt:lpstr>
      <vt:lpstr>PERSONAL ACADÉMICO</vt:lpstr>
      <vt:lpstr>PERSONAL ADMINISTRATIVO</vt:lpstr>
    </vt:vector>
  </TitlesOfParts>
  <Company>Universidad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alvaro.moraalvarado</dc:creator>
  <dc:description/>
  <cp:lastModifiedBy>Microsoft Office User</cp:lastModifiedBy>
  <cp:revision>1</cp:revision>
  <cp:lastPrinted>2022-09-23T17:20:22Z</cp:lastPrinted>
  <dcterms:created xsi:type="dcterms:W3CDTF">2015-01-16T15:44:10Z</dcterms:created>
  <dcterms:modified xsi:type="dcterms:W3CDTF">2023-04-21T20:06:23Z</dcterms:modified>
  <dc:language>es-CR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Universidad de Costa Rica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